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<sst xmlns="http://schemas.openxmlformats.org/spreadsheetml/2006/main" count="994" uniqueCount="878">
  <si>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</si>
  <si>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</si>
  <si>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</si>
  <si>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</si>
  <si>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</si>
  <si>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</si>
  <si>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</si>
  <si>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</si>
  <si>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</si>
  <si>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</si>
  <si>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</si>
  <si>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</si>
  <si>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</si>
  <si>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</si>
  <si>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</si>
  <si>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</si>
  <si>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</si>
  <si>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</si>
  <si>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</si>
  <si>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</si>
  <si>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</si>
  <si>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</si>
  <si>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</si>
  <si>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</si>
  <si>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</si>
  <si>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</si>
  <si>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</si>
  <si>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</si>
  <si>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</si>
  <si>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</si>
  <si>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</si>
  <si>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</si>
  <si>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</si>
  <si>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</si>
  <si>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</si>
  <si>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</si>
  <si>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</si>
  <si>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</si>
  <si>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</si>
  <si>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</si>
  <si>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</si>
  <si>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</si>
  <si>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</si>
  <si>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</si>
  <si>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</si>
  <si>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</si>
  <si>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</si>
  <si>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</si>
  <si>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</si>
  <si>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</si>
  <si>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</si>
  <si>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</si>
  <si>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</si>
  <si>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</si>
  <si>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</si>
  <si>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</si>
  <si>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</si>
  <si>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</si>
  <si>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</si>
  <si>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</si>
  <si>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</si>
  <si>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</si>
  <si>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</si>
  <si>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</si>
  <si>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</si>
  <si>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</si>
  <si>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</si>
  <si>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</si>
  <si>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</si>
  <si>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</si>
  <si>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</si>
  <si>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</si>
  <si>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</si>
  <si>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</si>
  <si>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</si>
  <si>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</si>
  <si>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</si>
  <si>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</si>
  <si>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</si>
  <si>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</si>
  <si>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</si>
  <si>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</si>
  <si>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</si>
  <si>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</si>
  <si>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</si>
  <si>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</si>
  <si>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</si>
  <si>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</si>
  <si>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</si>
  <si>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</si>
  <si>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</si>
  <si>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</si>
  <si>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</si>
  <si>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</si>
  <si>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</si>
  <si>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</si>
  <si>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</si>
  <si>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</si>
  <si>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</si>
  <si>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</si>
  <si>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</si>
  <si>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</si>
  <si>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</si>
  <si>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</si>
  <si>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</si>
  <si>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</si>
  <si>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</si>
  <si>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</si>
  <si>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</si>
  <si>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</si>
  <si>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</si>
  <si>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</si>
  <si>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</si>
  <si>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</si>
  <si>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</si>
  <si>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</si>
  <si>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</si>
  <si>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</si>
  <si>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</si>
  <si>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</si>
  <si>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</si>
  <si>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</si>
  <si>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</si>
  <si>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</si>
  <si>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</si>
  <si>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</si>
  <si>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</si>
  <si>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</si>
  <si>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</si>
  <si>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</si>
  <si>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</si>
  <si>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</si>
  <si>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</si>
  <si>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</si>
  <si>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</si>
  <si>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</si>
  <si>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</si>
  <si>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</si>
  <si>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</si>
  <si>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</si>
  <si>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</si>
  <si>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</si>
  <si>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</si>
  <si>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</si>
  <si>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</si>
  <si>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</si>
  <si>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</si>
  <si>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</si>
  <si>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</si>
  <si>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</si>
  <si>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</si>
  <si>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</si>
  <si>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</si>
  <si>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</si>
  <si>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</si>
  <si>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</si>
  <si>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</si>
  <si>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</si>
  <si>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</si>
  <si>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</si>
  <si>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</si>
  <si>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</si>
  <si>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</si>
  <si>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</si>
  <si>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</si>
  <si>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</si>
  <si>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</si>
  <si>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</si>
  <si>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</si>
  <si>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</si>
  <si>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</si>
  <si>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</si>
  <si>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</si>
  <si>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</si>
  <si>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</si>
  <si>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</si>
  <si>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</si>
  <si>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</si>
  <si>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</si>
  <si>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</si>
  <si>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</si>
  <si>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</si>
  <si>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</si>
  <si>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</si>
  <si>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</si>
  <si>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</si>
  <si>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</si>
  <si>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</si>
  <si>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</si>
  <si>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</si>
  <si>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</si>
  <si>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</si>
  <si>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</si>
  <si>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</si>
  <si>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</si>
  <si>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</si>
  <si>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</si>
  <si>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</si>
  <si>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</si>
  <si>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</si>
  <si>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</si>
  <si>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</si>
  <si>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</si>
  <si>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</si>
  <si>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</si>
  <si>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</si>
  <si>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</si>
  <si>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</si>
  <si>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</si>
  <si>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</si>
  <si>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</si>
  <si>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</si>
  <si>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</si>
  <si>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</si>
  <si>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</si>
  <si>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</si>
  <si>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</si>
  <si>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</si>
  <si>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</si>
  <si>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</si>
  <si>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</si>
  <si>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</si>
  <si>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</si>
  <si>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</si>
  <si>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</si>
  <si>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</si>
  <si>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</si>
  <si>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</si>
  <si>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</si>
  <si>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</si>
  <si>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</si>
  <si>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</si>
  <si>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</si>
  <si>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</si>
  <si>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</si>
  <si>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</si>
  <si>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</si>
  <si>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</si>
  <si>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</si>
  <si>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</si>
  <si>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</si>
  <si>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</si>
  <si>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</si>
  <si>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</si>
  <si>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</si>
  <si>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</si>
  <si>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</si>
  <si>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</si>
  <si>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</si>
  <si>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</si>
  <si>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</si>
  <si>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</si>
  <si>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</si>
  <si>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</si>
  <si>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</si>
  <si>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</si>
  <si>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</si>
  <si>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</si>
  <si>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</si>
  <si>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</si>
  <si>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</si>
  <si>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</si>
  <si>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</si>
  <si>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</si>
  <si>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</si>
  <si>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</si>
  <si>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</si>
  <si>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</si>
  <si>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</si>
  <si>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</si>
  <si>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</si>
  <si>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</si>
  <si>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</si>
  <si>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</si>
  <si>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</si>
  <si>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</si>
  <si>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</si>
  <si>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</si>
  <si>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</si>
  <si>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</si>
  <si>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</si>
  <si>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</si>
  <si>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</si>
  <si>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</si>
  <si>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</si>
  <si>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</si>
  <si>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</si>
  <si>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</si>
  <si>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</si>
  <si>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</si>
  <si>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</si>
  <si>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</si>
  <si>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</si>
  <si>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</si>
  <si>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</si>
  <si>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</si>
  <si>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</si>
  <si>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</si>
  <si>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</si>
  <si>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</si>
  <si>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</si>
  <si>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</si>
  <si>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</si>
  <si>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</si>
  <si>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</si>
  <si>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</si>
  <si>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</si>
  <si>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</si>
  <si>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</si>
  <si>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</si>
  <si>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</si>
  <si>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</si>
  <si>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</si>
  <si>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</si>
  <si>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</si>
  <si>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</si>
  <si>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</si>
  <si>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</si>
  <si>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</si>
  <si>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</si>
  <si>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</si>
  <si>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</si>
  <si>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</si>
  <si>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</si>
  <si>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</si>
  <si>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</si>
  <si>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</si>
  <si>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</si>
  <si>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</si>
  <si>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</si>
  <si>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</si>
  <si>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</si>
  <si>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</si>
  <si>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</si>
  <si>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</si>
  <si>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</si>
  <si>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</si>
  <si>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</si>
  <si>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</si>
  <si>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</si>
  <si>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</si>
  <si>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</si>
  <si>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</si>
  <si>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</si>
  <si>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</si>
  <si>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</si>
  <si>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</si>
  <si>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</si>
  <si>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</si>
  <si>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</si>
  <si>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</si>
  <si>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</si>
  <si>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</si>
  <si>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</si>
  <si>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</si>
  <si>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</si>
  <si>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</si>
  <si>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</si>
  <si>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</si>
  <si>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</si>
  <si>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</si>
  <si>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</si>
  <si>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</si>
  <si>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</si>
  <si>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</si>
  <si>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</si>
  <si>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</si>
  <si>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</si>
  <si>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</si>
  <si>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</si>
  <si>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</si>
  <si>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</si>
  <si>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</si>
  <si>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</si>
  <si>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</si>
  <si>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</si>
  <si>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</si>
  <si>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</si>
  <si>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</si>
  <si>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</si>
  <si>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</si>
  <si>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</si>
  <si>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</si>
  <si>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</si>
  <si>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</si>
  <si>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</si>
  <si>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</si>
  <si>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</si>
  <si>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</si>
  <si>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</si>
  <si>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</si>
  <si>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</si>
  <si>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</si>
  <si>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</si>
  <si>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</si>
  <si>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</si>
  <si>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</si>
  <si>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</si>
  <si>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</si>
  <si>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</si>
  <si>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</si>
  <si>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</si>
  <si>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</si>
  <si>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</si>
  <si>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</si>
  <si>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</si>
  <si>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</si>
  <si>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</si>
  <si>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</si>
  <si>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</si>
  <si>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</si>
  <si>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</si>
  <si>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</si>
  <si>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</si>
  <si>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</si>
  <si>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</si>
  <si>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</si>
  <si>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</si>
  <si>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</si>
  <si>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</si>
  <si>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</si>
  <si>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</si>
  <si>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</si>
  <si>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</si>
  <si>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</si>
  <si>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</si>
  <si>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</si>
  <si>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</si>
  <si>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</si>
  <si>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</si>
  <si>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</si>
  <si>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</si>
  <si>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</si>
  <si>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</si>
  <si>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</si>
  <si>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</si>
  <si>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</si>
  <si>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</si>
  <si>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</si>
  <si>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</si>
  <si>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</si>
  <si>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</si>
  <si>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</si>
  <si>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</si>
  <si>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</si>
  <si>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</si>
  <si>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</si>
  <si>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</si>
  <si>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</si>
  <si>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</si>
  <si>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</si>
  <si>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</si>
  <si>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</si>
  <si>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</si>
  <si>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</si>
  <si>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</si>
  <si>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</si>
  <si>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</si>
  <si>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</si>
  <si>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</si>
  <si>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</si>
  <si>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</si>
  <si>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</si>
  <si>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</si>
  <si>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</si>
  <si>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</si>
  <si>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</si>
  <si>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</si>
  <si>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</si>
  <si>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</si>
  <si>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</si>
  <si>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</si>
  <si>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</si>
  <si>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</si>
  <si>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</si>
  <si>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</si>
  <si>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</si>
  <si>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</si>
  <si>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</si>
  <si>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</si>
  <si>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</si>
  <si>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</si>
  <si>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</si>
  <si>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</si>
  <si>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</si>
  <si>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</si>
  <si>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</si>
  <si>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</si>
  <si>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</si>
  <si>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</si>
  <si>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</si>
  <si>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</si>
  <si>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</si>
  <si>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</si>
  <si>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</si>
  <si>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</si>
  <si>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</si>
  <si>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</si>
  <si>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</si>
  <si>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</si>
  <si>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</si>
  <si>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</si>
  <si>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</si>
  <si>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</si>
  <si>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</si>
  <si>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</si>
  <si>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</si>
  <si>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</si>
  <si>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</si>
  <si>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</si>
  <si>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</si>
  <si>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</si>
  <si>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</si>
  <si>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</si>
  <si>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</si>
  <si>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</si>
  <si>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</si>
  <si>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</si>
  <si>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</si>
  <si>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</si>
  <si>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</si>
  <si>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</si>
  <si>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</si>
  <si>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</si>
  <si>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</si>
  <si>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</si>
  <si>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</si>
  <si>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</si>
  <si>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</si>
  <si>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</si>
  <si>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</si>
  <si>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</si>
  <si>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</si>
  <si>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</si>
  <si>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</si>
  <si>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3131-5654334,08
3210-1791300,92</t>
  </si>
  <si>
    <t>Реконструкція спортивного майданчику по вул. Благовісній (біля житлового будинку №308) в м. Черкаси</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</si>
  <si>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</si>
  <si>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</si>
  <si>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</si>
  <si>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</si>
  <si>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</si>
  <si>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</si>
  <si>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</si>
  <si>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</si>
  <si>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</si>
  <si>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</si>
  <si>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</si>
  <si>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</si>
  <si>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</si>
  <si>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</si>
  <si>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</si>
  <si>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</si>
  <si>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</si>
  <si>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</si>
  <si>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</si>
  <si>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</si>
  <si>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</si>
  <si>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</si>
  <si>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</si>
  <si>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</si>
  <si>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</si>
  <si>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</si>
  <si>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</si>
  <si>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</si>
  <si>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</si>
  <si>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</si>
  <si>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</si>
  <si>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</si>
  <si>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</si>
  <si>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</si>
  <si>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</si>
  <si>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</si>
  <si>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</si>
  <si>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</si>
  <si>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</si>
  <si>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</si>
  <si>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</si>
  <si>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</si>
  <si>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</si>
  <si>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</si>
  <si>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</si>
  <si>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</si>
  <si>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</si>
  <si>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</si>
  <si>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</si>
  <si>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</si>
  <si>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</si>
  <si>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</si>
  <si>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</si>
  <si>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</si>
  <si>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</si>
  <si>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</si>
  <si>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</si>
  <si>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</si>
  <si>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</si>
  <si>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</si>
  <si>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</si>
  <si>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</si>
  <si>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</si>
  <si>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</si>
  <si>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</si>
  <si>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</si>
  <si>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</si>
  <si>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</si>
  <si>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</si>
  <si>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</si>
  <si>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</si>
  <si>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</si>
  <si>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</si>
  <si>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</si>
  <si>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</si>
  <si>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</si>
  <si>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</si>
  <si>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</si>
  <si>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</si>
  <si>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</si>
  <si>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</si>
  <si>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</si>
  <si>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</si>
  <si>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</si>
  <si>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</si>
  <si>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</si>
  <si>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</si>
  <si>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</si>
  <si>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</si>
  <si>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</si>
  <si>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</si>
  <si>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</si>
  <si>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</si>
  <si>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</si>
  <si>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</si>
  <si>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</si>
  <si>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</si>
  <si>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</si>
  <si>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</si>
  <si>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</si>
  <si>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</si>
  <si>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</si>
  <si>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</si>
  <si>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</si>
  <si>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</si>
  <si>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</si>
  <si>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</si>
  <si>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</si>
  <si>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</si>
  <si>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</si>
  <si>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</si>
  <si>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</si>
  <si>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</si>
  <si>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</si>
  <si>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</si>
  <si>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</si>
  <si>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</si>
  <si>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</si>
  <si>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</si>
  <si>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</si>
  <si>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</si>
  <si>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</si>
  <si>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</si>
  <si>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</si>
  <si>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</si>
  <si>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</si>
  <si>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</si>
  <si>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</si>
  <si>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</si>
  <si>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</si>
  <si>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</si>
  <si>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</si>
  <si>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</si>
  <si>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</si>
  <si>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</si>
  <si>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</si>
  <si>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</si>
  <si>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</si>
  <si>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</si>
  <si>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</si>
  <si>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</si>
  <si>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</si>
  <si>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</si>
  <si>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</si>
  <si>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</si>
  <si>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</si>
  <si>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</si>
  <si>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</si>
  <si>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</si>
  <si>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</si>
  <si>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</si>
  <si>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</si>
  <si>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</si>
  <si>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</si>
  <si>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</si>
  <si>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</si>
  <si>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</si>
  <si>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</si>
  <si>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</si>
  <si>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</si>
  <si>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</si>
  <si>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</si>
  <si>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</si>
  <si>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</si>
  <si>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Профінансовано станом на 19.10.2016</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</si>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</sst>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22" xfId="0" applyNumberFormat="1" applyFont="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5"/>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3"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33" t="s">
        <v>589</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row>
    <row r="2" spans="2:38" ht="15.75">
      <c r="B2" s="29"/>
      <c r="C2" s="29"/>
      <c r="D2" s="30"/>
      <c r="E2" s="31"/>
      <c r="F2" s="32"/>
      <c r="G2" s="21"/>
      <c r="H2" s="22"/>
      <c r="I2" s="23"/>
      <c r="J2" s="22"/>
      <c r="K2" s="22"/>
      <c r="L2" s="22"/>
      <c r="M2" s="22"/>
      <c r="N2" s="37"/>
      <c r="O2" s="22"/>
      <c r="P2" s="22"/>
      <c r="Q2" s="22"/>
      <c r="R2" s="22"/>
      <c r="S2" s="22"/>
      <c r="T2" s="22"/>
      <c r="U2" s="22"/>
      <c r="V2" s="271"/>
      <c r="W2" s="271"/>
      <c r="X2" s="22"/>
      <c r="Y2" s="24"/>
      <c r="Z2" s="10"/>
      <c r="AA2" s="10"/>
      <c r="AB2" s="10"/>
      <c r="AC2" s="10"/>
      <c r="AD2" s="10"/>
      <c r="AE2" s="10"/>
      <c r="AF2" s="10"/>
      <c r="AG2" s="10"/>
      <c r="AH2" s="10"/>
      <c r="AI2" s="10"/>
      <c r="AJ2" s="10"/>
      <c r="AK2" s="10"/>
      <c r="AL2" s="282" t="s">
        <v>158</v>
      </c>
    </row>
    <row r="3" spans="1:38" ht="93" customHeight="1">
      <c r="A3" s="12"/>
      <c r="B3" s="1" t="s">
        <v>600</v>
      </c>
      <c r="C3" s="1" t="s">
        <v>660</v>
      </c>
      <c r="D3" s="322" t="s">
        <v>873</v>
      </c>
      <c r="E3" s="340" t="s">
        <v>409</v>
      </c>
      <c r="F3" s="329" t="s">
        <v>567</v>
      </c>
      <c r="G3" s="331" t="s">
        <v>157</v>
      </c>
      <c r="H3" s="327" t="s">
        <v>548</v>
      </c>
      <c r="I3" s="327" t="s">
        <v>463</v>
      </c>
      <c r="J3" s="327" t="s">
        <v>406</v>
      </c>
      <c r="K3" s="323" t="s">
        <v>650</v>
      </c>
      <c r="L3" s="323" t="s">
        <v>651</v>
      </c>
      <c r="M3" s="338" t="s">
        <v>363</v>
      </c>
      <c r="N3" s="341" t="s">
        <v>517</v>
      </c>
      <c r="O3" s="334" t="s">
        <v>518</v>
      </c>
      <c r="P3" s="335"/>
      <c r="Q3" s="335"/>
      <c r="R3" s="335"/>
      <c r="S3" s="335"/>
      <c r="T3" s="335"/>
      <c r="U3" s="335"/>
      <c r="V3" s="335"/>
      <c r="W3" s="336"/>
      <c r="X3" s="337"/>
      <c r="Y3" s="321" t="s">
        <v>173</v>
      </c>
      <c r="Z3" s="325" t="s">
        <v>519</v>
      </c>
      <c r="AA3" s="321" t="s">
        <v>520</v>
      </c>
      <c r="AB3" s="321" t="s">
        <v>521</v>
      </c>
      <c r="AC3" s="321" t="s">
        <v>522</v>
      </c>
      <c r="AD3" s="321" t="s">
        <v>530</v>
      </c>
      <c r="AE3" s="321" t="s">
        <v>523</v>
      </c>
      <c r="AF3" s="321" t="s">
        <v>524</v>
      </c>
      <c r="AG3" s="321" t="s">
        <v>525</v>
      </c>
      <c r="AH3" s="321" t="s">
        <v>526</v>
      </c>
      <c r="AI3" s="321" t="s">
        <v>527</v>
      </c>
      <c r="AJ3" s="321" t="s">
        <v>528</v>
      </c>
      <c r="AK3" s="321" t="s">
        <v>529</v>
      </c>
      <c r="AL3" s="321" t="s">
        <v>701</v>
      </c>
    </row>
    <row r="4" spans="1:38" ht="63">
      <c r="A4" s="12"/>
      <c r="B4" s="1"/>
      <c r="C4" s="33"/>
      <c r="D4" s="322"/>
      <c r="E4" s="340"/>
      <c r="F4" s="330"/>
      <c r="G4" s="332"/>
      <c r="H4" s="328"/>
      <c r="I4" s="328"/>
      <c r="J4" s="328"/>
      <c r="K4" s="324"/>
      <c r="L4" s="324"/>
      <c r="M4" s="339"/>
      <c r="N4" s="342"/>
      <c r="O4" s="34" t="s">
        <v>857</v>
      </c>
      <c r="P4" s="34" t="s">
        <v>860</v>
      </c>
      <c r="Q4" s="34" t="s">
        <v>718</v>
      </c>
      <c r="R4" s="34" t="s">
        <v>705</v>
      </c>
      <c r="S4" s="34" t="s">
        <v>149</v>
      </c>
      <c r="T4" s="34" t="s">
        <v>86</v>
      </c>
      <c r="U4" s="34"/>
      <c r="V4" s="270" t="s">
        <v>284</v>
      </c>
      <c r="W4" s="270" t="s">
        <v>98</v>
      </c>
      <c r="X4" s="34"/>
      <c r="Y4" s="321"/>
      <c r="Z4" s="326"/>
      <c r="AA4" s="321"/>
      <c r="AB4" s="321"/>
      <c r="AC4" s="321"/>
      <c r="AD4" s="321"/>
      <c r="AE4" s="321"/>
      <c r="AF4" s="321"/>
      <c r="AG4" s="321"/>
      <c r="AH4" s="321"/>
      <c r="AI4" s="321"/>
      <c r="AJ4" s="321"/>
      <c r="AK4" s="321"/>
      <c r="AL4" s="321"/>
    </row>
    <row r="5" spans="1:38" s="14" customFormat="1" ht="56.25">
      <c r="A5" s="13"/>
      <c r="B5" s="26" t="s">
        <v>199</v>
      </c>
      <c r="C5" s="8"/>
      <c r="D5" s="75"/>
      <c r="E5" s="76"/>
      <c r="F5" s="77" t="s">
        <v>602</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2366744.83</v>
      </c>
    </row>
    <row r="6" spans="1:38" s="14" customFormat="1" ht="18.75">
      <c r="A6" s="13"/>
      <c r="B6" s="26"/>
      <c r="C6" s="26"/>
      <c r="D6" s="319" t="s">
        <v>152</v>
      </c>
      <c r="E6" s="319" t="s">
        <v>408</v>
      </c>
      <c r="F6" s="308" t="s">
        <v>159</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994950.31</v>
      </c>
    </row>
    <row r="7" spans="1:38" s="14" customFormat="1" ht="75">
      <c r="A7" s="13"/>
      <c r="B7" s="39"/>
      <c r="C7" s="39"/>
      <c r="D7" s="320"/>
      <c r="E7" s="320"/>
      <c r="F7" s="309"/>
      <c r="G7" s="88" t="s">
        <v>500</v>
      </c>
      <c r="H7" s="86"/>
      <c r="I7" s="89"/>
      <c r="J7" s="90"/>
      <c r="K7" s="86"/>
      <c r="L7" s="86"/>
      <c r="M7" s="86"/>
      <c r="N7" s="91">
        <v>3110</v>
      </c>
      <c r="O7" s="86"/>
      <c r="P7" s="86"/>
      <c r="Q7" s="46">
        <f>400000+100000</f>
        <v>500000</v>
      </c>
      <c r="R7" s="46"/>
      <c r="S7" s="247" t="s">
        <v>501</v>
      </c>
      <c r="T7" s="247"/>
      <c r="U7" s="247"/>
      <c r="V7" s="272">
        <f>-99510</f>
        <v>-99510</v>
      </c>
      <c r="W7" s="272">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f>
        <v>290482.38</v>
      </c>
    </row>
    <row r="8" spans="1:38" s="14" customFormat="1" ht="93.75">
      <c r="A8" s="13"/>
      <c r="B8" s="39"/>
      <c r="C8" s="39"/>
      <c r="D8" s="320"/>
      <c r="E8" s="320"/>
      <c r="F8" s="309"/>
      <c r="G8" s="88" t="s">
        <v>861</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20"/>
      <c r="E9" s="320"/>
      <c r="F9" s="309"/>
      <c r="G9" s="88" t="s">
        <v>862</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20"/>
      <c r="E10" s="320"/>
      <c r="F10" s="309"/>
      <c r="G10" s="88" t="s">
        <v>863</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20"/>
      <c r="E11" s="320"/>
      <c r="F11" s="309"/>
      <c r="G11" s="88" t="s">
        <v>864</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20"/>
      <c r="E12" s="320"/>
      <c r="F12" s="309"/>
      <c r="G12" s="88" t="s">
        <v>789</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20"/>
      <c r="E13" s="320"/>
      <c r="F13" s="309"/>
      <c r="G13" s="88" t="s">
        <v>499</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20"/>
      <c r="E14" s="320"/>
      <c r="F14" s="309"/>
      <c r="G14" s="88" t="s">
        <v>414</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row>
    <row r="15" spans="1:38" s="14" customFormat="1" ht="54" hidden="1">
      <c r="A15" s="13"/>
      <c r="B15" s="39"/>
      <c r="C15" s="39"/>
      <c r="D15" s="320"/>
      <c r="E15" s="320"/>
      <c r="F15" s="309"/>
      <c r="G15" s="52" t="s">
        <v>617</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20"/>
      <c r="E16" s="320"/>
      <c r="F16" s="309"/>
      <c r="G16" s="52" t="s">
        <v>369</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20"/>
      <c r="E17" s="320"/>
      <c r="F17" s="309"/>
      <c r="G17" s="52" t="s">
        <v>285</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20"/>
      <c r="E18" s="320"/>
      <c r="F18" s="309"/>
      <c r="G18" s="52" t="s">
        <v>183</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20"/>
      <c r="E19" s="320"/>
      <c r="F19" s="309"/>
      <c r="G19" s="52" t="s">
        <v>715</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20"/>
      <c r="E20" s="320"/>
      <c r="F20" s="309"/>
      <c r="G20" s="52" t="s">
        <v>286</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20"/>
      <c r="E21" s="320"/>
      <c r="F21" s="309"/>
      <c r="G21" s="52" t="s">
        <v>127</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20"/>
      <c r="E22" s="320"/>
      <c r="F22" s="309"/>
      <c r="G22" s="52" t="s">
        <v>128</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20"/>
      <c r="E23" s="320"/>
      <c r="F23" s="309"/>
      <c r="G23" s="246" t="s">
        <v>682</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19" t="s">
        <v>871</v>
      </c>
      <c r="E24" s="319" t="s">
        <v>10</v>
      </c>
      <c r="F24" s="308" t="s">
        <v>585</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20"/>
      <c r="E25" s="320"/>
      <c r="F25" s="309"/>
      <c r="G25" s="52" t="s">
        <v>11</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295"/>
      <c r="E26" s="295"/>
      <c r="F26" s="298"/>
      <c r="G26" s="283" t="s">
        <v>105</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296"/>
      <c r="E27" s="296"/>
      <c r="F27" s="299"/>
      <c r="G27" s="246" t="s">
        <v>846</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294" t="s">
        <v>587</v>
      </c>
      <c r="E28" s="294" t="s">
        <v>573</v>
      </c>
      <c r="F28" s="297" t="s">
        <v>588</v>
      </c>
      <c r="G28" s="283"/>
      <c r="H28" s="46"/>
      <c r="I28" s="92"/>
      <c r="J28" s="96"/>
      <c r="K28" s="42"/>
      <c r="L28" s="86"/>
      <c r="M28" s="93"/>
      <c r="N28" s="91"/>
      <c r="O28" s="46"/>
      <c r="P28" s="46"/>
      <c r="Q28" s="86"/>
      <c r="R28" s="86"/>
      <c r="S28" s="86"/>
      <c r="T28" s="86"/>
      <c r="U28" s="86"/>
      <c r="V28" s="46"/>
      <c r="W28" s="284"/>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295"/>
      <c r="E29" s="295"/>
      <c r="F29" s="298"/>
      <c r="G29" s="246" t="s">
        <v>99</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295"/>
      <c r="E30" s="295"/>
      <c r="F30" s="298"/>
      <c r="G30" s="246" t="s">
        <v>100</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296"/>
      <c r="E31" s="296"/>
      <c r="F31" s="299"/>
      <c r="G31" s="246" t="s">
        <v>101</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19" t="s">
        <v>160</v>
      </c>
      <c r="E32" s="319" t="s">
        <v>61</v>
      </c>
      <c r="F32" s="308" t="s">
        <v>510</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702854.18</v>
      </c>
    </row>
    <row r="33" spans="1:38" s="14" customFormat="1" ht="131.25">
      <c r="A33" s="13"/>
      <c r="B33" s="26"/>
      <c r="C33" s="27"/>
      <c r="D33" s="320"/>
      <c r="E33" s="320"/>
      <c r="F33" s="309"/>
      <c r="G33" s="95" t="s">
        <v>618</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v>702854.18</v>
      </c>
    </row>
    <row r="34" spans="1:38" s="14" customFormat="1" ht="88.5" hidden="1">
      <c r="A34" s="13"/>
      <c r="B34" s="26"/>
      <c r="C34" s="27"/>
      <c r="D34" s="320"/>
      <c r="E34" s="320"/>
      <c r="F34" s="309"/>
      <c r="G34" s="95" t="s">
        <v>475</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174</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19" t="s">
        <v>152</v>
      </c>
      <c r="E36" s="319" t="s">
        <v>408</v>
      </c>
      <c r="F36" s="308" t="s">
        <v>159</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20"/>
      <c r="E37" s="320"/>
      <c r="F37" s="309"/>
      <c r="G37" s="94" t="s">
        <v>129</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20"/>
      <c r="E38" s="320"/>
      <c r="F38" s="309"/>
      <c r="G38" s="94" t="s">
        <v>130</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261</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52671789.04000001</v>
      </c>
    </row>
    <row r="40" spans="2:38" ht="18.75">
      <c r="B40" s="20"/>
      <c r="C40" s="9"/>
      <c r="D40" s="319" t="s">
        <v>152</v>
      </c>
      <c r="E40" s="319" t="s">
        <v>408</v>
      </c>
      <c r="F40" s="308" t="s">
        <v>159</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20"/>
      <c r="E41" s="320"/>
      <c r="F41" s="309"/>
      <c r="G41" s="108" t="s">
        <v>436</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20"/>
      <c r="E42" s="320"/>
      <c r="F42" s="309"/>
      <c r="G42" s="108" t="s">
        <v>131</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20"/>
      <c r="E43" s="320"/>
      <c r="F43" s="309"/>
      <c r="G43" s="108" t="s">
        <v>132</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20"/>
      <c r="E44" s="320"/>
      <c r="F44" s="309"/>
      <c r="G44" s="108" t="s">
        <v>133</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20"/>
      <c r="E45" s="320"/>
      <c r="F45" s="309"/>
      <c r="G45" s="108" t="s">
        <v>134</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20"/>
      <c r="E46" s="320"/>
      <c r="F46" s="309"/>
      <c r="G46" s="108" t="s">
        <v>135</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310" t="s">
        <v>161</v>
      </c>
      <c r="E47" s="310" t="s">
        <v>590</v>
      </c>
      <c r="F47" s="306" t="s">
        <v>50</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23262434.42</v>
      </c>
    </row>
    <row r="48" spans="2:38" ht="37.5">
      <c r="B48" s="25"/>
      <c r="C48" s="25"/>
      <c r="D48" s="311"/>
      <c r="E48" s="311"/>
      <c r="F48" s="307"/>
      <c r="G48" s="108" t="s">
        <v>136</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311"/>
      <c r="E49" s="311"/>
      <c r="F49" s="307"/>
      <c r="G49" s="108" t="s">
        <v>646</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311"/>
      <c r="E50" s="311"/>
      <c r="F50" s="307"/>
      <c r="G50" s="108" t="s">
        <v>849</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311"/>
      <c r="E51" s="311"/>
      <c r="F51" s="307"/>
      <c r="G51" s="108" t="s">
        <v>835</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311"/>
      <c r="E52" s="311"/>
      <c r="F52" s="307"/>
      <c r="G52" s="108" t="s">
        <v>376</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311"/>
      <c r="E53" s="311"/>
      <c r="F53" s="307"/>
      <c r="G53" s="108" t="s">
        <v>340</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f>
        <v>207609.30000000002</v>
      </c>
    </row>
    <row r="54" spans="2:38" ht="37.5">
      <c r="B54" s="25"/>
      <c r="C54" s="25"/>
      <c r="D54" s="311"/>
      <c r="E54" s="311"/>
      <c r="F54" s="307"/>
      <c r="G54" s="108" t="s">
        <v>354</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311"/>
      <c r="E55" s="311"/>
      <c r="F55" s="307"/>
      <c r="G55" s="108" t="s">
        <v>232</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311"/>
      <c r="E56" s="311"/>
      <c r="F56" s="307"/>
      <c r="G56" s="108" t="s">
        <v>491</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311"/>
      <c r="E57" s="311"/>
      <c r="F57" s="307"/>
      <c r="G57" s="108" t="s">
        <v>678</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311"/>
      <c r="E58" s="311"/>
      <c r="F58" s="307"/>
      <c r="G58" s="108" t="s">
        <v>492</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311"/>
      <c r="E59" s="311"/>
      <c r="F59" s="307"/>
      <c r="G59" s="108" t="s">
        <v>832</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311"/>
      <c r="E60" s="311"/>
      <c r="F60" s="307"/>
      <c r="G60" s="108" t="s">
        <v>67</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311"/>
      <c r="E61" s="311"/>
      <c r="F61" s="307"/>
      <c r="G61" s="108" t="s">
        <v>643</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311"/>
      <c r="E62" s="311"/>
      <c r="F62" s="307"/>
      <c r="G62" s="108" t="s">
        <v>122</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f>
        <v>85571</v>
      </c>
    </row>
    <row r="63" spans="2:38" ht="56.25">
      <c r="B63" s="25"/>
      <c r="C63" s="25"/>
      <c r="D63" s="311"/>
      <c r="E63" s="311"/>
      <c r="F63" s="307"/>
      <c r="G63" s="108" t="s">
        <v>644</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row>
    <row r="64" spans="2:38" ht="112.5">
      <c r="B64" s="25"/>
      <c r="C64" s="25"/>
      <c r="D64" s="311"/>
      <c r="E64" s="311"/>
      <c r="F64" s="307"/>
      <c r="G64" s="108" t="s">
        <v>747</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311"/>
      <c r="E65" s="311"/>
      <c r="F65" s="307"/>
      <c r="G65" s="108" t="s">
        <v>683</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311"/>
      <c r="E66" s="311"/>
      <c r="F66" s="307"/>
      <c r="G66" s="108" t="s">
        <v>684</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f>
        <v>154498.56</v>
      </c>
    </row>
    <row r="67" spans="2:38" ht="37.5">
      <c r="B67" s="25"/>
      <c r="C67" s="25"/>
      <c r="D67" s="311"/>
      <c r="E67" s="311"/>
      <c r="F67" s="307"/>
      <c r="G67" s="108" t="s">
        <v>22</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311"/>
      <c r="E68" s="311"/>
      <c r="F68" s="307"/>
      <c r="G68" s="108" t="s">
        <v>297</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311"/>
      <c r="E69" s="311"/>
      <c r="F69" s="307"/>
      <c r="G69" s="108" t="s">
        <v>231</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f>
        <v>73605.5</v>
      </c>
    </row>
    <row r="70" spans="2:38" ht="37.5">
      <c r="B70" s="25"/>
      <c r="C70" s="25"/>
      <c r="D70" s="311"/>
      <c r="E70" s="311"/>
      <c r="F70" s="307"/>
      <c r="G70" s="108" t="s">
        <v>76</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v>122523.5</v>
      </c>
    </row>
    <row r="71" spans="2:38" ht="56.25">
      <c r="B71" s="25"/>
      <c r="C71" s="25"/>
      <c r="D71" s="311"/>
      <c r="E71" s="311"/>
      <c r="F71" s="307"/>
      <c r="G71" s="108" t="s">
        <v>65</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311"/>
      <c r="E72" s="311"/>
      <c r="F72" s="307"/>
      <c r="G72" s="108" t="s">
        <v>66</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311"/>
      <c r="E73" s="311"/>
      <c r="F73" s="307"/>
      <c r="G73" s="108" t="s">
        <v>319</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f>
        <v>50455.18</v>
      </c>
    </row>
    <row r="74" spans="2:38" ht="37.5">
      <c r="B74" s="25"/>
      <c r="C74" s="25"/>
      <c r="D74" s="311"/>
      <c r="E74" s="311"/>
      <c r="F74" s="307"/>
      <c r="G74" s="108" t="s">
        <v>24</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311"/>
      <c r="E75" s="311"/>
      <c r="F75" s="307"/>
      <c r="G75" s="108" t="s">
        <v>320</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311"/>
      <c r="E76" s="311"/>
      <c r="F76" s="307"/>
      <c r="G76" s="108" t="s">
        <v>848</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311"/>
      <c r="E77" s="311"/>
      <c r="F77" s="307"/>
      <c r="G77" s="108" t="s">
        <v>41</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311"/>
      <c r="E78" s="311"/>
      <c r="F78" s="307"/>
      <c r="G78" s="108" t="s">
        <v>42</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311"/>
      <c r="E79" s="311"/>
      <c r="F79" s="307"/>
      <c r="G79" s="108" t="s">
        <v>236</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311"/>
      <c r="E80" s="311"/>
      <c r="F80" s="307"/>
      <c r="G80" s="108" t="s">
        <v>679</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c r="AJ80" s="42">
        <v>100000</v>
      </c>
      <c r="AK80" s="42"/>
      <c r="AL80" s="260"/>
    </row>
    <row r="81" spans="2:38" ht="75">
      <c r="B81" s="25"/>
      <c r="C81" s="25"/>
      <c r="D81" s="311"/>
      <c r="E81" s="311"/>
      <c r="F81" s="307"/>
      <c r="G81" s="108" t="s">
        <v>312</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311"/>
      <c r="E82" s="311"/>
      <c r="F82" s="307"/>
      <c r="G82" s="108" t="s">
        <v>313</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311"/>
      <c r="E83" s="311"/>
      <c r="F83" s="307"/>
      <c r="G83" s="108" t="s">
        <v>736</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f>
        <v>58966</v>
      </c>
    </row>
    <row r="84" spans="2:38" ht="37.5">
      <c r="B84" s="25"/>
      <c r="C84" s="25"/>
      <c r="D84" s="311"/>
      <c r="E84" s="311"/>
      <c r="F84" s="307"/>
      <c r="G84" s="108" t="s">
        <v>795</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f>
        <v>598518.42</v>
      </c>
    </row>
    <row r="85" spans="2:38" ht="56.25">
      <c r="B85" s="25"/>
      <c r="C85" s="25"/>
      <c r="D85" s="311"/>
      <c r="E85" s="311"/>
      <c r="F85" s="307"/>
      <c r="G85" s="108" t="s">
        <v>77</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311"/>
      <c r="E86" s="311"/>
      <c r="F86" s="307"/>
      <c r="G86" s="108" t="s">
        <v>78</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311"/>
      <c r="E87" s="311"/>
      <c r="F87" s="307"/>
      <c r="G87" s="108" t="s">
        <v>317</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311"/>
      <c r="E88" s="311"/>
      <c r="F88" s="307"/>
      <c r="G88" s="108" t="s">
        <v>318</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311"/>
      <c r="E89" s="311"/>
      <c r="F89" s="307"/>
      <c r="G89" s="108" t="s">
        <v>321</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311"/>
      <c r="E90" s="311"/>
      <c r="F90" s="307"/>
      <c r="G90" s="108" t="s">
        <v>74</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311"/>
      <c r="E91" s="311"/>
      <c r="F91" s="307"/>
      <c r="G91" s="108" t="s">
        <v>677</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311"/>
      <c r="E92" s="311"/>
      <c r="F92" s="307"/>
      <c r="G92" s="108" t="s">
        <v>75</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311"/>
      <c r="E93" s="311"/>
      <c r="F93" s="307"/>
      <c r="G93" s="108" t="s">
        <v>610</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311"/>
      <c r="E94" s="311"/>
      <c r="F94" s="307"/>
      <c r="G94" s="108" t="s">
        <v>611</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311"/>
      <c r="E95" s="311"/>
      <c r="F95" s="307"/>
      <c r="G95" s="108" t="s">
        <v>612</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311"/>
      <c r="E96" s="311"/>
      <c r="F96" s="307"/>
      <c r="G96" s="108" t="s">
        <v>613</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311"/>
      <c r="E97" s="311"/>
      <c r="F97" s="307"/>
      <c r="G97" s="108" t="s">
        <v>614</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311"/>
      <c r="E98" s="311"/>
      <c r="F98" s="307"/>
      <c r="G98" s="108" t="s">
        <v>615</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311"/>
      <c r="E99" s="311"/>
      <c r="F99" s="307"/>
      <c r="G99" s="108" t="s">
        <v>616</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311"/>
      <c r="E100" s="311"/>
      <c r="F100" s="307"/>
      <c r="G100" s="108" t="s">
        <v>757</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311"/>
      <c r="E101" s="311"/>
      <c r="F101" s="307"/>
      <c r="G101" s="108" t="s">
        <v>758</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f>
        <v>90891.1</v>
      </c>
    </row>
    <row r="102" spans="2:38" ht="56.25">
      <c r="B102" s="25"/>
      <c r="C102" s="25"/>
      <c r="D102" s="311"/>
      <c r="E102" s="311"/>
      <c r="F102" s="307"/>
      <c r="G102" s="108" t="s">
        <v>81</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311"/>
      <c r="E103" s="311"/>
      <c r="F103" s="307"/>
      <c r="G103" s="108" t="s">
        <v>392</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f>
        <v>75195.5</v>
      </c>
    </row>
    <row r="104" spans="2:38" ht="56.25">
      <c r="B104" s="25"/>
      <c r="C104" s="25"/>
      <c r="D104" s="311"/>
      <c r="E104" s="311"/>
      <c r="F104" s="307"/>
      <c r="G104" s="108" t="s">
        <v>865</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f>
        <v>114164</v>
      </c>
    </row>
    <row r="105" spans="2:38" ht="56.25">
      <c r="B105" s="25"/>
      <c r="C105" s="25"/>
      <c r="D105" s="311"/>
      <c r="E105" s="311"/>
      <c r="F105" s="307"/>
      <c r="G105" s="108" t="s">
        <v>1</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311"/>
      <c r="E106" s="311"/>
      <c r="F106" s="307"/>
      <c r="G106" s="108" t="s">
        <v>2</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311"/>
      <c r="E107" s="311"/>
      <c r="F107" s="307"/>
      <c r="G107" s="108" t="s">
        <v>3</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311"/>
      <c r="E108" s="311"/>
      <c r="F108" s="307"/>
      <c r="G108" s="108" t="s">
        <v>4</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311"/>
      <c r="E109" s="311"/>
      <c r="F109" s="307"/>
      <c r="G109" s="108" t="s">
        <v>480</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311"/>
      <c r="E110" s="311"/>
      <c r="F110" s="307"/>
      <c r="G110" s="108" t="s">
        <v>481</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311"/>
      <c r="E111" s="311"/>
      <c r="F111" s="307"/>
      <c r="G111" s="108" t="s">
        <v>668</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f>
        <v>1585</v>
      </c>
      <c r="AJ111" s="42">
        <f>200000-130000-70000+188000+98350</f>
        <v>286350</v>
      </c>
      <c r="AK111" s="42">
        <v>65</v>
      </c>
      <c r="AL111" s="260">
        <f>5805.8+338760.8+0.2+1475</f>
        <v>346041.8</v>
      </c>
    </row>
    <row r="112" spans="2:38" ht="56.25">
      <c r="B112" s="25"/>
      <c r="C112" s="25"/>
      <c r="D112" s="311"/>
      <c r="E112" s="311"/>
      <c r="F112" s="307"/>
      <c r="G112" s="108" t="s">
        <v>675</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311"/>
      <c r="E113" s="311"/>
      <c r="F113" s="307"/>
      <c r="G113" s="108" t="s">
        <v>669</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f>
        <v>176239</v>
      </c>
    </row>
    <row r="114" spans="2:38" ht="56.25">
      <c r="B114" s="25"/>
      <c r="C114" s="25"/>
      <c r="D114" s="311"/>
      <c r="E114" s="311"/>
      <c r="F114" s="307"/>
      <c r="G114" s="108" t="s">
        <v>21</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311"/>
      <c r="E115" s="311"/>
      <c r="F115" s="307"/>
      <c r="G115" s="108" t="s">
        <v>670</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311"/>
      <c r="E116" s="311"/>
      <c r="F116" s="307"/>
      <c r="G116" s="108" t="s">
        <v>178</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311"/>
      <c r="E117" s="311"/>
      <c r="F117" s="307"/>
      <c r="G117" s="108" t="s">
        <v>179</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f>
        <v>88755.59999999999</v>
      </c>
    </row>
    <row r="118" spans="2:38" ht="37.5">
      <c r="B118" s="25"/>
      <c r="C118" s="25"/>
      <c r="D118" s="311"/>
      <c r="E118" s="311"/>
      <c r="F118" s="307"/>
      <c r="G118" s="108" t="s">
        <v>180</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311"/>
      <c r="E119" s="311"/>
      <c r="F119" s="307"/>
      <c r="G119" s="108" t="s">
        <v>764</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311"/>
      <c r="E120" s="311"/>
      <c r="F120" s="307"/>
      <c r="G120" s="108" t="s">
        <v>439</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311"/>
      <c r="E121" s="311"/>
      <c r="F121" s="307"/>
      <c r="G121" s="108" t="s">
        <v>836</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311"/>
      <c r="E122" s="311"/>
      <c r="F122" s="307"/>
      <c r="G122" s="108" t="s">
        <v>91</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311"/>
      <c r="E123" s="311"/>
      <c r="F123" s="307"/>
      <c r="G123" s="108" t="s">
        <v>92</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311"/>
      <c r="E124" s="311"/>
      <c r="F124" s="307"/>
      <c r="G124" s="108" t="s">
        <v>623</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311"/>
      <c r="E125" s="311"/>
      <c r="F125" s="307"/>
      <c r="G125" s="108" t="s">
        <v>866</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f>
        <v>-136900</v>
      </c>
      <c r="AJ125" s="42">
        <f>243000-243000+53300</f>
        <v>53300</v>
      </c>
      <c r="AK125" s="42">
        <f>100000-100000+83600</f>
        <v>83600</v>
      </c>
      <c r="AL125" s="260">
        <f>14400+216007.6+33600+249542+7037.94</f>
        <v>520587.54</v>
      </c>
    </row>
    <row r="126" spans="2:38" ht="36" hidden="1">
      <c r="B126" s="25"/>
      <c r="C126" s="25"/>
      <c r="D126" s="311"/>
      <c r="E126" s="311"/>
      <c r="F126" s="307"/>
      <c r="G126" s="108" t="s">
        <v>867</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311"/>
      <c r="E127" s="311"/>
      <c r="F127" s="307"/>
      <c r="G127" s="108" t="s">
        <v>387</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311"/>
      <c r="E128" s="311"/>
      <c r="F128" s="307"/>
      <c r="G128" s="108" t="s">
        <v>868</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f>
        <v>220961.31</v>
      </c>
    </row>
    <row r="129" spans="2:38" ht="56.25">
      <c r="B129" s="25"/>
      <c r="C129" s="25"/>
      <c r="D129" s="311"/>
      <c r="E129" s="311"/>
      <c r="F129" s="307"/>
      <c r="G129" s="108" t="s">
        <v>483</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311"/>
      <c r="E130" s="311"/>
      <c r="F130" s="307"/>
      <c r="G130" s="108" t="s">
        <v>632</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311"/>
      <c r="E131" s="311"/>
      <c r="F131" s="307"/>
      <c r="G131" s="108" t="s">
        <v>633</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311"/>
      <c r="E132" s="311"/>
      <c r="F132" s="307"/>
      <c r="G132" s="108" t="s">
        <v>473</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311"/>
      <c r="E133" s="311"/>
      <c r="F133" s="307"/>
      <c r="G133" s="108" t="s">
        <v>474</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311"/>
      <c r="E134" s="311"/>
      <c r="F134" s="307"/>
      <c r="G134" s="108" t="s">
        <v>15</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311"/>
      <c r="E135" s="311"/>
      <c r="F135" s="307"/>
      <c r="G135" s="108" t="s">
        <v>16</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311"/>
      <c r="E136" s="311"/>
      <c r="F136" s="307"/>
      <c r="G136" s="108" t="s">
        <v>17</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311"/>
      <c r="E137" s="311"/>
      <c r="F137" s="307"/>
      <c r="G137" s="108" t="s">
        <v>18</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311"/>
      <c r="E138" s="311"/>
      <c r="F138" s="307"/>
      <c r="G138" s="108" t="s">
        <v>20</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311"/>
      <c r="E139" s="311"/>
      <c r="F139" s="307"/>
      <c r="G139" s="108" t="s">
        <v>750</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311"/>
      <c r="E140" s="311"/>
      <c r="F140" s="307"/>
      <c r="G140" s="108" t="s">
        <v>326</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311"/>
      <c r="E141" s="311"/>
      <c r="F141" s="307"/>
      <c r="G141" s="108" t="s">
        <v>327</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f>
        <v>496939.06</v>
      </c>
    </row>
    <row r="142" spans="2:38" ht="66.75" customHeight="1">
      <c r="B142" s="25"/>
      <c r="C142" s="25"/>
      <c r="D142" s="311"/>
      <c r="E142" s="311"/>
      <c r="F142" s="307"/>
      <c r="G142" s="108" t="s">
        <v>680</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311"/>
      <c r="E143" s="311"/>
      <c r="F143" s="307"/>
      <c r="G143" s="108" t="s">
        <v>328</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v>6747</v>
      </c>
    </row>
    <row r="144" spans="2:38" ht="37.5">
      <c r="B144" s="25"/>
      <c r="C144" s="25"/>
      <c r="D144" s="311"/>
      <c r="E144" s="311"/>
      <c r="F144" s="307"/>
      <c r="G144" s="108" t="s">
        <v>329</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311"/>
      <c r="E145" s="311"/>
      <c r="F145" s="307"/>
      <c r="G145" s="108" t="s">
        <v>834</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311"/>
      <c r="E146" s="311"/>
      <c r="F146" s="307"/>
      <c r="G146" s="108" t="s">
        <v>330</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311"/>
      <c r="E147" s="311"/>
      <c r="F147" s="307"/>
      <c r="G147" s="108" t="s">
        <v>331</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311"/>
      <c r="E148" s="311"/>
      <c r="F148" s="307"/>
      <c r="G148" s="108" t="s">
        <v>332</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311"/>
      <c r="E149" s="311"/>
      <c r="F149" s="307"/>
      <c r="G149" s="108" t="s">
        <v>333</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v>6747</v>
      </c>
    </row>
    <row r="150" spans="2:38" ht="56.25">
      <c r="B150" s="25"/>
      <c r="C150" s="25"/>
      <c r="D150" s="311"/>
      <c r="E150" s="311"/>
      <c r="F150" s="307"/>
      <c r="G150" s="108" t="s">
        <v>639</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311"/>
      <c r="E151" s="311"/>
      <c r="F151" s="307"/>
      <c r="G151" s="108" t="s">
        <v>776</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311"/>
      <c r="E152" s="311"/>
      <c r="F152" s="307"/>
      <c r="G152" s="108" t="s">
        <v>777</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f>
        <v>194717.6</v>
      </c>
    </row>
    <row r="153" spans="2:38" ht="37.5">
      <c r="B153" s="25"/>
      <c r="C153" s="25"/>
      <c r="D153" s="311"/>
      <c r="E153" s="311"/>
      <c r="F153" s="307"/>
      <c r="G153" s="108" t="s">
        <v>778</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311"/>
      <c r="E154" s="311"/>
      <c r="F154" s="307"/>
      <c r="G154" s="108" t="s">
        <v>779</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311"/>
      <c r="E155" s="311"/>
      <c r="F155" s="307"/>
      <c r="G155" s="108" t="s">
        <v>642</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311"/>
      <c r="E156" s="311"/>
      <c r="F156" s="307"/>
      <c r="G156" s="108" t="s">
        <v>23</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311"/>
      <c r="E157" s="311"/>
      <c r="F157" s="307"/>
      <c r="G157" s="108" t="s">
        <v>339</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311"/>
      <c r="E158" s="311"/>
      <c r="F158" s="307"/>
      <c r="G158" s="108" t="s">
        <v>347</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f>
        <v>155533.68</v>
      </c>
    </row>
    <row r="159" spans="2:38" ht="56.25">
      <c r="B159" s="25"/>
      <c r="C159" s="25"/>
      <c r="D159" s="311"/>
      <c r="E159" s="311"/>
      <c r="F159" s="307"/>
      <c r="G159" s="108" t="s">
        <v>348</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311"/>
      <c r="E160" s="311"/>
      <c r="F160" s="307"/>
      <c r="G160" s="108" t="s">
        <v>803</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311"/>
      <c r="E161" s="311"/>
      <c r="F161" s="307"/>
      <c r="G161" s="108" t="s">
        <v>429</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311"/>
      <c r="E162" s="311"/>
      <c r="F162" s="307"/>
      <c r="G162" s="108" t="s">
        <v>430</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311"/>
      <c r="E163" s="311"/>
      <c r="F163" s="307"/>
      <c r="G163" s="108" t="s">
        <v>431</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311"/>
      <c r="E164" s="311"/>
      <c r="F164" s="307"/>
      <c r="G164" s="108" t="s">
        <v>432</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311"/>
      <c r="E165" s="311"/>
      <c r="F165" s="307"/>
      <c r="G165" s="108" t="s">
        <v>221</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f>
        <v>156772.14</v>
      </c>
    </row>
    <row r="166" spans="2:38" ht="37.5">
      <c r="B166" s="25"/>
      <c r="C166" s="25"/>
      <c r="D166" s="311"/>
      <c r="E166" s="311"/>
      <c r="F166" s="307"/>
      <c r="G166" s="108" t="s">
        <v>222</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311"/>
      <c r="E167" s="311"/>
      <c r="F167" s="307"/>
      <c r="G167" s="108" t="s">
        <v>223</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311"/>
      <c r="E168" s="311"/>
      <c r="F168" s="307"/>
      <c r="G168" s="108" t="s">
        <v>681</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311"/>
      <c r="E169" s="311"/>
      <c r="F169" s="307"/>
      <c r="G169" s="108" t="s">
        <v>224</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311"/>
      <c r="E170" s="311"/>
      <c r="F170" s="307"/>
      <c r="G170" s="108" t="s">
        <v>225</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f>
        <v>148630.3</v>
      </c>
    </row>
    <row r="171" spans="2:38" ht="75">
      <c r="B171" s="25"/>
      <c r="C171" s="25"/>
      <c r="D171" s="311"/>
      <c r="E171" s="311"/>
      <c r="F171" s="307"/>
      <c r="G171" s="108" t="s">
        <v>759</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311"/>
      <c r="E172" s="311"/>
      <c r="F172" s="307"/>
      <c r="G172" s="108" t="s">
        <v>760</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311"/>
      <c r="E173" s="311"/>
      <c r="F173" s="307"/>
      <c r="G173" s="108" t="s">
        <v>533</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311"/>
      <c r="E174" s="311"/>
      <c r="F174" s="307"/>
      <c r="G174" s="108" t="s">
        <v>534</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311"/>
      <c r="E175" s="311"/>
      <c r="F175" s="307"/>
      <c r="G175" s="108" t="s">
        <v>696</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311"/>
      <c r="E176" s="311"/>
      <c r="F176" s="307"/>
      <c r="G176" s="108" t="s">
        <v>355</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row>
    <row r="177" spans="2:38" ht="56.25">
      <c r="B177" s="25"/>
      <c r="C177" s="25"/>
      <c r="D177" s="311"/>
      <c r="E177" s="311"/>
      <c r="F177" s="307"/>
      <c r="G177" s="108" t="s">
        <v>43</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311"/>
      <c r="E178" s="311"/>
      <c r="F178" s="307"/>
      <c r="G178" s="108" t="s">
        <v>697</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311"/>
      <c r="E179" s="311"/>
      <c r="F179" s="307"/>
      <c r="G179" s="108" t="s">
        <v>698</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311"/>
      <c r="E180" s="311"/>
      <c r="F180" s="307"/>
      <c r="G180" s="108" t="s">
        <v>117</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311"/>
      <c r="E181" s="311"/>
      <c r="F181" s="307"/>
      <c r="G181" s="108" t="s">
        <v>118</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311"/>
      <c r="E182" s="311"/>
      <c r="F182" s="307"/>
      <c r="G182" s="108" t="s">
        <v>676</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311"/>
      <c r="E183" s="311"/>
      <c r="F183" s="307"/>
      <c r="G183" s="108" t="s">
        <v>119</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311"/>
      <c r="E184" s="311"/>
      <c r="F184" s="307"/>
      <c r="G184" s="52" t="s">
        <v>877</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311"/>
      <c r="E185" s="311"/>
      <c r="F185" s="307"/>
      <c r="G185" s="52" t="s">
        <v>282</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311"/>
      <c r="E186" s="311"/>
      <c r="F186" s="307"/>
      <c r="G186" s="52" t="s">
        <v>283</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310" t="s">
        <v>162</v>
      </c>
      <c r="E187" s="310" t="s">
        <v>592</v>
      </c>
      <c r="F187" s="306" t="s">
        <v>591</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12019625.600000001</v>
      </c>
    </row>
    <row r="188" spans="2:38" ht="37.5">
      <c r="B188" s="20"/>
      <c r="C188" s="20"/>
      <c r="D188" s="311"/>
      <c r="E188" s="311"/>
      <c r="F188" s="307"/>
      <c r="G188" s="108" t="s">
        <v>120</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311"/>
      <c r="E189" s="311"/>
      <c r="F189" s="307"/>
      <c r="G189" s="108" t="s">
        <v>504</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311"/>
      <c r="E190" s="311"/>
      <c r="F190" s="307"/>
      <c r="G190" s="108" t="s">
        <v>829</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311"/>
      <c r="E191" s="311"/>
      <c r="F191" s="307"/>
      <c r="G191" s="108" t="s">
        <v>364</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311"/>
      <c r="E192" s="311"/>
      <c r="F192" s="307"/>
      <c r="G192" s="352" t="s">
        <v>108</v>
      </c>
      <c r="H192" s="50"/>
      <c r="I192" s="92"/>
      <c r="J192" s="117"/>
      <c r="K192" s="36"/>
      <c r="L192" s="36"/>
      <c r="M192" s="36"/>
      <c r="N192" s="292">
        <v>3132</v>
      </c>
      <c r="O192" s="36"/>
      <c r="P192" s="121"/>
      <c r="Q192" s="50"/>
      <c r="R192" s="50"/>
      <c r="S192" s="50"/>
      <c r="T192" s="50"/>
      <c r="U192" s="50"/>
      <c r="V192" s="50"/>
      <c r="W192" s="50"/>
      <c r="X192" s="50"/>
      <c r="Y192" s="350">
        <v>515000</v>
      </c>
      <c r="Z192" s="266"/>
      <c r="AA192" s="266"/>
      <c r="AB192" s="266"/>
      <c r="AC192" s="200"/>
      <c r="AD192" s="200"/>
      <c r="AE192" s="118"/>
      <c r="AF192" s="200">
        <v>236000</v>
      </c>
      <c r="AG192" s="200">
        <v>264000</v>
      </c>
      <c r="AH192" s="200"/>
      <c r="AI192" s="200"/>
      <c r="AJ192" s="200"/>
      <c r="AK192" s="200"/>
      <c r="AL192" s="266"/>
    </row>
    <row r="193" spans="2:38" ht="140.25" customHeight="1">
      <c r="B193" s="20"/>
      <c r="C193" s="20"/>
      <c r="D193" s="311"/>
      <c r="E193" s="311"/>
      <c r="F193" s="307"/>
      <c r="G193" s="353"/>
      <c r="H193" s="50"/>
      <c r="I193" s="92"/>
      <c r="J193" s="117"/>
      <c r="K193" s="36"/>
      <c r="L193" s="36"/>
      <c r="M193" s="36"/>
      <c r="N193" s="293"/>
      <c r="O193" s="36"/>
      <c r="P193" s="121"/>
      <c r="Q193" s="50"/>
      <c r="R193" s="50"/>
      <c r="S193" s="50"/>
      <c r="T193" s="50"/>
      <c r="U193" s="50"/>
      <c r="V193" s="50"/>
      <c r="W193" s="50" t="s">
        <v>421</v>
      </c>
      <c r="X193" s="50"/>
      <c r="Y193" s="351"/>
      <c r="Z193" s="36"/>
      <c r="AA193" s="36"/>
      <c r="AB193" s="36"/>
      <c r="AC193" s="42"/>
      <c r="AD193" s="42"/>
      <c r="AE193" s="50"/>
      <c r="AF193" s="42"/>
      <c r="AG193" s="42">
        <v>15000</v>
      </c>
      <c r="AH193" s="42"/>
      <c r="AI193" s="42"/>
      <c r="AJ193" s="42"/>
      <c r="AK193" s="42"/>
      <c r="AL193" s="36"/>
    </row>
    <row r="194" spans="2:38" ht="37.5">
      <c r="B194" s="20"/>
      <c r="C194" s="20"/>
      <c r="D194" s="311"/>
      <c r="E194" s="311"/>
      <c r="F194" s="307"/>
      <c r="G194" s="108" t="s">
        <v>416</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311"/>
      <c r="E195" s="311"/>
      <c r="F195" s="307"/>
      <c r="G195" s="108" t="s">
        <v>455</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311"/>
      <c r="E196" s="311"/>
      <c r="F196" s="307"/>
      <c r="G196" s="108" t="s">
        <v>233</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311"/>
      <c r="E197" s="311"/>
      <c r="F197" s="307"/>
      <c r="G197" s="108" t="s">
        <v>31</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311"/>
      <c r="E198" s="311"/>
      <c r="F198" s="307"/>
      <c r="G198" s="108" t="s">
        <v>693</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311"/>
      <c r="E199" s="311"/>
      <c r="F199" s="307"/>
      <c r="G199" s="108" t="s">
        <v>752</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311"/>
      <c r="E200" s="311"/>
      <c r="F200" s="307"/>
      <c r="G200" s="108" t="s">
        <v>365</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311"/>
      <c r="E201" s="311"/>
      <c r="F201" s="307"/>
      <c r="G201" s="108" t="s">
        <v>228</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311"/>
      <c r="E202" s="311"/>
      <c r="F202" s="307"/>
      <c r="G202" s="108" t="s">
        <v>229</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311"/>
      <c r="E203" s="311"/>
      <c r="F203" s="307"/>
      <c r="G203" s="108" t="s">
        <v>96</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311"/>
      <c r="E204" s="311"/>
      <c r="F204" s="307"/>
      <c r="G204" s="108" t="s">
        <v>417</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311"/>
      <c r="E205" s="311"/>
      <c r="F205" s="307"/>
      <c r="G205" s="108" t="s">
        <v>457</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311"/>
      <c r="E206" s="311"/>
      <c r="F206" s="307"/>
      <c r="G206" s="108" t="s">
        <v>799</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311"/>
      <c r="E207" s="311"/>
      <c r="F207" s="307"/>
      <c r="G207" s="108" t="s">
        <v>27</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311"/>
      <c r="E208" s="311"/>
      <c r="F208" s="307"/>
      <c r="G208" s="108" t="s">
        <v>800</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311"/>
      <c r="E209" s="311"/>
      <c r="F209" s="307"/>
      <c r="G209" s="108" t="s">
        <v>801</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311"/>
      <c r="E210" s="311"/>
      <c r="F210" s="307"/>
      <c r="G210" s="108" t="s">
        <v>802</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311"/>
      <c r="E211" s="311"/>
      <c r="F211" s="307"/>
      <c r="G211" s="108" t="s">
        <v>418</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311"/>
      <c r="E212" s="311"/>
      <c r="F212" s="307"/>
      <c r="G212" s="108" t="s">
        <v>213</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f>
        <v>485826.5</v>
      </c>
    </row>
    <row r="213" spans="2:38" ht="37.5">
      <c r="B213" s="20"/>
      <c r="C213" s="20"/>
      <c r="D213" s="311"/>
      <c r="E213" s="311"/>
      <c r="F213" s="307"/>
      <c r="G213" s="108" t="s">
        <v>247</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311"/>
      <c r="E214" s="311"/>
      <c r="F214" s="307"/>
      <c r="G214" s="108" t="s">
        <v>445</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311"/>
      <c r="E215" s="311"/>
      <c r="F215" s="307"/>
      <c r="G215" s="108" t="s">
        <v>446</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311"/>
      <c r="E216" s="311"/>
      <c r="F216" s="307"/>
      <c r="G216" s="108" t="s">
        <v>447</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311"/>
      <c r="E217" s="311"/>
      <c r="F217" s="307"/>
      <c r="G217" s="108" t="s">
        <v>186</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311"/>
      <c r="E218" s="311"/>
      <c r="F218" s="307"/>
      <c r="G218" s="108" t="s">
        <v>448</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311"/>
      <c r="E219" s="311"/>
      <c r="F219" s="307"/>
      <c r="G219" s="108" t="s">
        <v>302</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311"/>
      <c r="E220" s="311"/>
      <c r="F220" s="307"/>
      <c r="G220" s="108" t="s">
        <v>804</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311"/>
      <c r="E221" s="311"/>
      <c r="F221" s="307"/>
      <c r="G221" s="108" t="s">
        <v>434</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311"/>
      <c r="E222" s="311"/>
      <c r="F222" s="307"/>
      <c r="G222" s="108" t="s">
        <v>7</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311"/>
      <c r="E223" s="311"/>
      <c r="F223" s="307"/>
      <c r="G223" s="108" t="s">
        <v>459</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311"/>
      <c r="E224" s="311"/>
      <c r="F224" s="307"/>
      <c r="G224" s="108" t="s">
        <v>495</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c r="AJ224" s="42">
        <v>200000</v>
      </c>
      <c r="AK224" s="42">
        <v>200000</v>
      </c>
      <c r="AL224" s="50">
        <f>138996.72+172988.88+4527.58</f>
        <v>316513.18</v>
      </c>
    </row>
    <row r="225" spans="2:38" ht="56.25">
      <c r="B225" s="20"/>
      <c r="C225" s="20"/>
      <c r="D225" s="311"/>
      <c r="E225" s="311"/>
      <c r="F225" s="307"/>
      <c r="G225" s="108" t="s">
        <v>496</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311"/>
      <c r="E226" s="311"/>
      <c r="F226" s="307"/>
      <c r="G226" s="108" t="s">
        <v>497</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311"/>
      <c r="E227" s="311"/>
      <c r="F227" s="307"/>
      <c r="G227" s="108" t="s">
        <v>281</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311"/>
      <c r="E228" s="311"/>
      <c r="F228" s="307"/>
      <c r="G228" s="108" t="s">
        <v>805</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311"/>
      <c r="E229" s="311"/>
      <c r="F229" s="307"/>
      <c r="G229" s="108" t="s">
        <v>774</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311"/>
      <c r="E230" s="311"/>
      <c r="F230" s="307"/>
      <c r="G230" s="108" t="s">
        <v>505</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311"/>
      <c r="E231" s="311"/>
      <c r="F231" s="307"/>
      <c r="G231" s="108" t="s">
        <v>775</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311"/>
      <c r="E232" s="311"/>
      <c r="F232" s="307"/>
      <c r="G232" s="108" t="s">
        <v>48</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311"/>
      <c r="E233" s="311"/>
      <c r="F233" s="307"/>
      <c r="G233" s="108" t="s">
        <v>25</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311"/>
      <c r="E234" s="311"/>
      <c r="F234" s="307"/>
      <c r="G234" s="108" t="s">
        <v>767</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311"/>
      <c r="E235" s="311"/>
      <c r="F235" s="307"/>
      <c r="G235" s="108" t="s">
        <v>246</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311"/>
      <c r="E236" s="311"/>
      <c r="F236" s="307"/>
      <c r="G236" s="108" t="s">
        <v>768</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311"/>
      <c r="E237" s="311"/>
      <c r="F237" s="307"/>
      <c r="G237" s="108" t="s">
        <v>769</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311"/>
      <c r="E238" s="311"/>
      <c r="F238" s="307"/>
      <c r="G238" s="108" t="s">
        <v>476</v>
      </c>
      <c r="H238" s="50"/>
      <c r="I238" s="92"/>
      <c r="J238" s="117"/>
      <c r="K238" s="36"/>
      <c r="L238" s="36"/>
      <c r="M238" s="36"/>
      <c r="N238" s="91">
        <v>3132</v>
      </c>
      <c r="O238" s="36"/>
      <c r="P238" s="121"/>
      <c r="Q238" s="50">
        <v>82149</v>
      </c>
      <c r="R238" s="50"/>
      <c r="S238" s="50"/>
      <c r="T238" s="50" t="s">
        <v>421</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311"/>
      <c r="E239" s="311"/>
      <c r="F239" s="307"/>
      <c r="G239" s="108" t="s">
        <v>190</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311"/>
      <c r="E240" s="311"/>
      <c r="F240" s="307"/>
      <c r="G240" s="108" t="s">
        <v>460</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311"/>
      <c r="E241" s="311"/>
      <c r="F241" s="307"/>
      <c r="G241" s="108" t="s">
        <v>810</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311"/>
      <c r="E242" s="311"/>
      <c r="F242" s="307"/>
      <c r="G242" s="108" t="s">
        <v>811</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v>5000</v>
      </c>
      <c r="AJ242" s="42">
        <v>33000</v>
      </c>
      <c r="AK242" s="42"/>
      <c r="AL242" s="50">
        <f>1800+4200</f>
        <v>6000</v>
      </c>
    </row>
    <row r="243" spans="2:38" ht="75">
      <c r="B243" s="20"/>
      <c r="C243" s="20"/>
      <c r="D243" s="311"/>
      <c r="E243" s="311"/>
      <c r="F243" s="307"/>
      <c r="G243" s="108" t="s">
        <v>449</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311"/>
      <c r="E244" s="311"/>
      <c r="F244" s="307"/>
      <c r="G244" s="108" t="s">
        <v>450</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311"/>
      <c r="E245" s="311"/>
      <c r="F245" s="307"/>
      <c r="G245" s="108" t="s">
        <v>6</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311"/>
      <c r="E246" s="311"/>
      <c r="F246" s="307"/>
      <c r="G246" s="108" t="s">
        <v>187</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311"/>
      <c r="E247" s="311"/>
      <c r="F247" s="307"/>
      <c r="G247" s="108" t="s">
        <v>188</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311"/>
      <c r="E248" s="311"/>
      <c r="F248" s="307"/>
      <c r="G248" s="108" t="s">
        <v>458</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311"/>
      <c r="E249" s="311"/>
      <c r="F249" s="307"/>
      <c r="G249" s="108" t="s">
        <v>467</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311"/>
      <c r="E250" s="311"/>
      <c r="F250" s="307"/>
      <c r="G250" s="108" t="s">
        <v>753</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v>105000</v>
      </c>
      <c r="AJ250" s="42"/>
      <c r="AK250" s="42"/>
      <c r="AL250" s="50"/>
    </row>
    <row r="251" spans="2:38" ht="56.25">
      <c r="B251" s="20"/>
      <c r="C251" s="20"/>
      <c r="D251" s="311"/>
      <c r="E251" s="311"/>
      <c r="F251" s="307"/>
      <c r="G251" s="108" t="s">
        <v>468</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311"/>
      <c r="E252" s="311"/>
      <c r="F252" s="307"/>
      <c r="G252" s="108" t="s">
        <v>469</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c r="AJ252" s="42">
        <v>17000</v>
      </c>
      <c r="AK252" s="42">
        <f>8000</f>
        <v>8000</v>
      </c>
      <c r="AL252" s="50">
        <f>5162.2+144351.5+2570.5</f>
        <v>152084.2</v>
      </c>
    </row>
    <row r="253" spans="2:38" ht="56.25">
      <c r="B253" s="20"/>
      <c r="C253" s="20"/>
      <c r="D253" s="311"/>
      <c r="E253" s="311"/>
      <c r="F253" s="307"/>
      <c r="G253" s="108" t="s">
        <v>470</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311"/>
      <c r="E254" s="311"/>
      <c r="F254" s="307"/>
      <c r="G254" s="108" t="s">
        <v>471</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311"/>
      <c r="E255" s="311"/>
      <c r="F255" s="307"/>
      <c r="G255" s="108" t="s">
        <v>472</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311"/>
      <c r="E256" s="311"/>
      <c r="F256" s="307"/>
      <c r="G256" s="108" t="s">
        <v>695</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311"/>
      <c r="E257" s="311"/>
      <c r="F257" s="307"/>
      <c r="G257" s="108" t="s">
        <v>743</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311"/>
      <c r="E258" s="311"/>
      <c r="F258" s="307"/>
      <c r="G258" s="108" t="s">
        <v>744</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311"/>
      <c r="E259" s="311"/>
      <c r="F259" s="307"/>
      <c r="G259" s="108" t="s">
        <v>428</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311"/>
      <c r="E260" s="311"/>
      <c r="F260" s="307"/>
      <c r="G260" s="108" t="s">
        <v>170</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311"/>
      <c r="E261" s="311"/>
      <c r="F261" s="307"/>
      <c r="G261" s="108" t="s">
        <v>440</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311"/>
      <c r="E262" s="311"/>
      <c r="F262" s="307"/>
      <c r="G262" s="108" t="s">
        <v>441</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311"/>
      <c r="E263" s="311"/>
      <c r="F263" s="307"/>
      <c r="G263" s="108" t="s">
        <v>278</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311"/>
      <c r="E264" s="311"/>
      <c r="F264" s="307"/>
      <c r="G264" s="108" t="s">
        <v>192</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311"/>
      <c r="E265" s="311"/>
      <c r="F265" s="307"/>
      <c r="G265" s="108" t="s">
        <v>32</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311"/>
      <c r="E266" s="311"/>
      <c r="F266" s="307"/>
      <c r="G266" s="108" t="s">
        <v>33</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311"/>
      <c r="E267" s="311"/>
      <c r="F267" s="307"/>
      <c r="G267" s="108" t="s">
        <v>461</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f>
        <v>49108.7</v>
      </c>
    </row>
    <row r="268" spans="2:38" ht="37.5">
      <c r="B268" s="20"/>
      <c r="C268" s="20"/>
      <c r="D268" s="311"/>
      <c r="E268" s="311"/>
      <c r="F268" s="307"/>
      <c r="G268" s="108" t="s">
        <v>34</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311"/>
      <c r="E269" s="311"/>
      <c r="F269" s="307"/>
      <c r="G269" s="108" t="s">
        <v>833</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311"/>
      <c r="E270" s="311"/>
      <c r="F270" s="307"/>
      <c r="G270" s="108" t="s">
        <v>35</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311"/>
      <c r="E271" s="311"/>
      <c r="F271" s="307"/>
      <c r="G271" s="108" t="s">
        <v>36</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311"/>
      <c r="E272" s="311"/>
      <c r="F272" s="307"/>
      <c r="G272" s="108" t="s">
        <v>44</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311"/>
      <c r="E273" s="311"/>
      <c r="F273" s="307"/>
      <c r="G273" s="108" t="s">
        <v>45</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311"/>
      <c r="E274" s="311"/>
      <c r="F274" s="307"/>
      <c r="G274" s="108" t="s">
        <v>46</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311"/>
      <c r="E275" s="311"/>
      <c r="F275" s="307"/>
      <c r="G275" s="108" t="s">
        <v>267</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311"/>
      <c r="E276" s="311"/>
      <c r="F276" s="307"/>
      <c r="G276" s="108" t="s">
        <v>26</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311"/>
      <c r="E277" s="311"/>
      <c r="F277" s="307"/>
      <c r="G277" s="108" t="s">
        <v>268</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f>
        <v>1500</v>
      </c>
      <c r="AJ277" s="42"/>
      <c r="AK277" s="42"/>
      <c r="AL277" s="50">
        <f>4911.6</f>
        <v>4911.6</v>
      </c>
    </row>
    <row r="278" spans="2:38" ht="36" hidden="1">
      <c r="B278" s="20"/>
      <c r="C278" s="20"/>
      <c r="D278" s="311"/>
      <c r="E278" s="311"/>
      <c r="F278" s="307"/>
      <c r="G278" s="108" t="s">
        <v>269</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311"/>
      <c r="E279" s="311"/>
      <c r="F279" s="307"/>
      <c r="G279" s="108" t="s">
        <v>270</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311"/>
      <c r="E280" s="311"/>
      <c r="F280" s="307"/>
      <c r="G280" s="108" t="s">
        <v>847</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311"/>
      <c r="E281" s="311"/>
      <c r="F281" s="307"/>
      <c r="G281" s="108" t="s">
        <v>271</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f>
        <v>49000</v>
      </c>
      <c r="AJ281" s="42">
        <f>55000+190000-48600-49000-49000</f>
        <v>98400</v>
      </c>
      <c r="AK281" s="42"/>
      <c r="AL281" s="50">
        <f>48567+50079+9278</f>
        <v>107924</v>
      </c>
    </row>
    <row r="282" spans="2:38" ht="37.5">
      <c r="B282" s="20"/>
      <c r="C282" s="20"/>
      <c r="D282" s="311"/>
      <c r="E282" s="311"/>
      <c r="F282" s="307"/>
      <c r="G282" s="108" t="s">
        <v>272</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311"/>
      <c r="E283" s="311"/>
      <c r="F283" s="307"/>
      <c r="G283" s="108" t="s">
        <v>837</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311"/>
      <c r="E284" s="311"/>
      <c r="F284" s="307"/>
      <c r="G284" s="108" t="s">
        <v>462</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311"/>
      <c r="E285" s="311"/>
      <c r="F285" s="307"/>
      <c r="G285" s="108" t="s">
        <v>273</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f>
        <v>-21000</v>
      </c>
      <c r="AJ285" s="42">
        <f>200000+49000</f>
        <v>249000</v>
      </c>
      <c r="AK285" s="42">
        <v>180000</v>
      </c>
      <c r="AL285" s="50">
        <f>203964+1475+6144.6</f>
        <v>211583.6</v>
      </c>
    </row>
    <row r="286" spans="2:38" ht="56.25">
      <c r="B286" s="20"/>
      <c r="C286" s="20"/>
      <c r="D286" s="311"/>
      <c r="E286" s="311"/>
      <c r="F286" s="307"/>
      <c r="G286" s="108" t="s">
        <v>274</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311"/>
      <c r="E287" s="311"/>
      <c r="F287" s="307"/>
      <c r="G287" s="108" t="s">
        <v>37</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311"/>
      <c r="E288" s="311"/>
      <c r="F288" s="307"/>
      <c r="G288" s="108" t="s">
        <v>38</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311"/>
      <c r="E289" s="311"/>
      <c r="F289" s="307"/>
      <c r="G289" s="108" t="s">
        <v>39</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311"/>
      <c r="E290" s="311"/>
      <c r="F290" s="307"/>
      <c r="G290" s="108" t="s">
        <v>137</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311"/>
      <c r="E291" s="311"/>
      <c r="F291" s="307"/>
      <c r="G291" s="108" t="s">
        <v>138</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311"/>
      <c r="E292" s="311"/>
      <c r="F292" s="307"/>
      <c r="G292" s="52" t="s">
        <v>227</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317" t="s">
        <v>163</v>
      </c>
      <c r="E293" s="317" t="s">
        <v>344</v>
      </c>
      <c r="F293" s="306" t="s">
        <v>148</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343"/>
      <c r="E294" s="343"/>
      <c r="F294" s="307"/>
      <c r="G294" s="94" t="s">
        <v>746</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343"/>
      <c r="E295" s="343"/>
      <c r="F295" s="307"/>
      <c r="G295" s="94" t="s">
        <v>716</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343"/>
      <c r="E296" s="343"/>
      <c r="F296" s="307"/>
      <c r="G296" s="94" t="s">
        <v>314</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343"/>
      <c r="E297" s="343"/>
      <c r="F297" s="307"/>
      <c r="G297" s="94" t="s">
        <v>737</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343"/>
      <c r="E298" s="343"/>
      <c r="F298" s="307"/>
      <c r="G298" s="108" t="s">
        <v>738</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343"/>
      <c r="E299" s="343"/>
      <c r="F299" s="307"/>
      <c r="G299" s="94" t="s">
        <v>673</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343"/>
      <c r="E300" s="343"/>
      <c r="F300" s="307"/>
      <c r="G300" s="94" t="s">
        <v>721</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343"/>
      <c r="E301" s="343"/>
      <c r="F301" s="307"/>
      <c r="G301" s="94" t="s">
        <v>141</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343"/>
      <c r="E302" s="343"/>
      <c r="F302" s="307"/>
      <c r="G302" s="94" t="s">
        <v>142</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343"/>
      <c r="E303" s="343"/>
      <c r="F303" s="307"/>
      <c r="G303" s="94" t="s">
        <v>94</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343"/>
      <c r="E304" s="343"/>
      <c r="F304" s="307"/>
      <c r="G304" s="94" t="s">
        <v>484</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343"/>
      <c r="E305" s="343"/>
      <c r="F305" s="307"/>
      <c r="G305" s="94" t="s">
        <v>725</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343"/>
      <c r="E306" s="343"/>
      <c r="F306" s="307"/>
      <c r="G306" s="94" t="s">
        <v>875</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343"/>
      <c r="E307" s="343"/>
      <c r="F307" s="307"/>
      <c r="G307" s="94" t="s">
        <v>726</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343"/>
      <c r="E308" s="343"/>
      <c r="F308" s="307"/>
      <c r="G308" s="94" t="s">
        <v>305</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343"/>
      <c r="E309" s="343"/>
      <c r="F309" s="307"/>
      <c r="G309" s="94" t="s">
        <v>304</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343"/>
      <c r="E310" s="343"/>
      <c r="F310" s="307"/>
      <c r="G310" s="94" t="s">
        <v>739</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343"/>
      <c r="E311" s="343"/>
      <c r="F311" s="307"/>
      <c r="G311" s="94" t="s">
        <v>719</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343"/>
      <c r="E312" s="343"/>
      <c r="F312" s="307"/>
      <c r="G312" s="94" t="s">
        <v>386</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343"/>
      <c r="E313" s="343"/>
      <c r="F313" s="307"/>
      <c r="G313" s="94" t="s">
        <v>112</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44" t="s">
        <v>257</v>
      </c>
      <c r="E314" s="344" t="s">
        <v>256</v>
      </c>
      <c r="F314" s="345" t="s">
        <v>255</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792060.3200000001</v>
      </c>
    </row>
    <row r="315" spans="2:38" ht="93.75">
      <c r="B315" s="20"/>
      <c r="C315" s="20"/>
      <c r="D315" s="344"/>
      <c r="E315" s="344"/>
      <c r="F315" s="345"/>
      <c r="G315" s="94" t="s">
        <v>258</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f>
        <v>792060.3200000001</v>
      </c>
    </row>
    <row r="316" spans="2:38" ht="18.75">
      <c r="B316" s="20"/>
      <c r="C316" s="20"/>
      <c r="D316" s="344" t="s">
        <v>720</v>
      </c>
      <c r="E316" s="344" t="s">
        <v>411</v>
      </c>
      <c r="F316" s="345" t="s">
        <v>143</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44"/>
      <c r="E317" s="344"/>
      <c r="F317" s="345"/>
      <c r="G317" s="108" t="s">
        <v>144</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317" t="s">
        <v>164</v>
      </c>
      <c r="E318" s="317" t="s">
        <v>411</v>
      </c>
      <c r="F318" s="306" t="s">
        <v>410</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343"/>
      <c r="E319" s="343"/>
      <c r="F319" s="307"/>
      <c r="G319" s="129" t="s">
        <v>145</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343"/>
      <c r="E320" s="343"/>
      <c r="F320" s="307"/>
      <c r="G320" s="129" t="s">
        <v>635</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317" t="s">
        <v>395</v>
      </c>
      <c r="E321" s="317" t="s">
        <v>394</v>
      </c>
      <c r="F321" s="306" t="s">
        <v>510</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343"/>
      <c r="E322" s="343"/>
      <c r="F322" s="307"/>
      <c r="G322" s="94" t="s">
        <v>636</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343"/>
      <c r="E323" s="343"/>
      <c r="F323" s="307"/>
      <c r="G323" s="94" t="s">
        <v>200</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343"/>
      <c r="E324" s="343"/>
      <c r="F324" s="307"/>
      <c r="G324" s="94" t="s">
        <v>189</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343"/>
      <c r="E325" s="343"/>
      <c r="F325" s="307"/>
      <c r="G325" s="94" t="s">
        <v>388</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310" t="s">
        <v>396</v>
      </c>
      <c r="E326" s="310" t="s">
        <v>399</v>
      </c>
      <c r="F326" s="306" t="s">
        <v>165</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470747.5</v>
      </c>
    </row>
    <row r="327" spans="2:38" ht="37.5">
      <c r="B327" s="25"/>
      <c r="C327" s="25"/>
      <c r="D327" s="311"/>
      <c r="E327" s="311"/>
      <c r="F327" s="307"/>
      <c r="G327" s="108" t="s">
        <v>389</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311"/>
      <c r="E328" s="311"/>
      <c r="F328" s="307"/>
      <c r="G328" s="129" t="s">
        <v>198</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311"/>
      <c r="E329" s="311"/>
      <c r="F329" s="307"/>
      <c r="G329" s="129" t="s">
        <v>366</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311"/>
      <c r="E330" s="311"/>
      <c r="F330" s="307"/>
      <c r="G330" s="129" t="s">
        <v>248</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311"/>
      <c r="E331" s="311"/>
      <c r="F331" s="307"/>
      <c r="G331" s="108" t="s">
        <v>549</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311"/>
      <c r="E332" s="311"/>
      <c r="F332" s="307"/>
      <c r="G332" s="130" t="s">
        <v>550</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f>
        <v>125460.7</v>
      </c>
    </row>
    <row r="333" spans="2:38" ht="18.75">
      <c r="B333" s="25"/>
      <c r="C333" s="25"/>
      <c r="D333" s="346" t="s">
        <v>551</v>
      </c>
      <c r="E333" s="344" t="s">
        <v>399</v>
      </c>
      <c r="F333" s="345" t="s">
        <v>485</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346"/>
      <c r="E334" s="344"/>
      <c r="F334" s="345"/>
      <c r="G334" s="130" t="s">
        <v>486</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346"/>
      <c r="E335" s="344"/>
      <c r="F335" s="345"/>
      <c r="G335" s="130" t="s">
        <v>487</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346"/>
      <c r="E336" s="344"/>
      <c r="F336" s="345"/>
      <c r="G336" s="130" t="s">
        <v>542</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346"/>
      <c r="E337" s="344"/>
      <c r="F337" s="345"/>
      <c r="G337" s="130" t="s">
        <v>402</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346"/>
      <c r="E338" s="344"/>
      <c r="F338" s="345"/>
      <c r="G338" s="130" t="s">
        <v>403</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346"/>
      <c r="E339" s="344"/>
      <c r="F339" s="345"/>
      <c r="G339" s="130" t="s">
        <v>729</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346"/>
      <c r="E340" s="344"/>
      <c r="F340" s="345"/>
      <c r="G340" s="130" t="s">
        <v>201</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346"/>
      <c r="E341" s="344"/>
      <c r="F341" s="345"/>
      <c r="G341" s="130" t="s">
        <v>49</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346"/>
      <c r="E342" s="344"/>
      <c r="F342" s="345"/>
      <c r="G342" s="130" t="s">
        <v>765</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346"/>
      <c r="E343" s="344"/>
      <c r="F343" s="345"/>
      <c r="G343" s="130" t="s">
        <v>413</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317" t="s">
        <v>397</v>
      </c>
      <c r="E344" s="317" t="s">
        <v>400</v>
      </c>
      <c r="F344" s="306" t="s">
        <v>728</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343"/>
      <c r="E345" s="343"/>
      <c r="F345" s="307"/>
      <c r="G345" s="130" t="s">
        <v>664</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343"/>
      <c r="E346" s="343"/>
      <c r="F346" s="307"/>
      <c r="G346" s="130" t="s">
        <v>466</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343"/>
      <c r="E347" s="343"/>
      <c r="F347" s="307"/>
      <c r="G347" s="130" t="s">
        <v>488</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343"/>
      <c r="E348" s="343"/>
      <c r="F348" s="307"/>
      <c r="G348" s="130" t="s">
        <v>456</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343"/>
      <c r="E349" s="343"/>
      <c r="F349" s="307"/>
      <c r="G349" s="130" t="s">
        <v>489</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343"/>
      <c r="E350" s="343"/>
      <c r="F350" s="307"/>
      <c r="G350" s="130" t="s">
        <v>239</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343"/>
      <c r="E351" s="343"/>
      <c r="F351" s="307"/>
      <c r="G351" s="130" t="s">
        <v>240</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343"/>
      <c r="E352" s="343"/>
      <c r="F352" s="307"/>
      <c r="G352" s="130" t="s">
        <v>241</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343"/>
      <c r="E353" s="343"/>
      <c r="F353" s="307"/>
      <c r="G353" s="94" t="s">
        <v>242</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343"/>
      <c r="E354" s="343"/>
      <c r="F354" s="307"/>
      <c r="G354" s="94" t="s">
        <v>494</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343"/>
      <c r="E355" s="343"/>
      <c r="F355" s="307"/>
      <c r="G355" s="94" t="s">
        <v>381</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310" t="s">
        <v>398</v>
      </c>
      <c r="E356" s="310" t="s">
        <v>344</v>
      </c>
      <c r="F356" s="306" t="s">
        <v>343</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311"/>
      <c r="E357" s="311"/>
      <c r="F357" s="307"/>
      <c r="G357" s="108" t="s">
        <v>382</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311"/>
      <c r="E358" s="311"/>
      <c r="F358" s="307"/>
      <c r="G358" s="108" t="s">
        <v>383</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311"/>
      <c r="E359" s="311"/>
      <c r="F359" s="307"/>
      <c r="G359" s="108" t="s">
        <v>384</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311"/>
      <c r="E360" s="311"/>
      <c r="F360" s="307"/>
      <c r="G360" s="108" t="s">
        <v>30</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311"/>
      <c r="E361" s="311"/>
      <c r="F361" s="307"/>
      <c r="G361" s="108" t="s">
        <v>531</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311"/>
      <c r="E362" s="311"/>
      <c r="F362" s="307"/>
      <c r="G362" s="108" t="s">
        <v>532</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311"/>
      <c r="E363" s="311"/>
      <c r="F363" s="307"/>
      <c r="G363" s="108" t="s">
        <v>151</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311"/>
      <c r="E364" s="311"/>
      <c r="F364" s="307"/>
      <c r="G364" s="108" t="s">
        <v>264</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311"/>
      <c r="E365" s="311"/>
      <c r="F365" s="307"/>
      <c r="G365" s="108" t="s">
        <v>265</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311"/>
      <c r="E366" s="311"/>
      <c r="F366" s="307"/>
      <c r="G366" s="108" t="s">
        <v>266</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311"/>
      <c r="E367" s="311"/>
      <c r="F367" s="307"/>
      <c r="G367" s="108" t="s">
        <v>796</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311"/>
      <c r="E368" s="311"/>
      <c r="F368" s="307"/>
      <c r="G368" s="108" t="s">
        <v>797</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311"/>
      <c r="E369" s="311"/>
      <c r="F369" s="307"/>
      <c r="G369" s="108" t="s">
        <v>513</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311"/>
      <c r="E370" s="311"/>
      <c r="F370" s="307"/>
      <c r="G370" s="108" t="s">
        <v>514</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311"/>
      <c r="E371" s="311"/>
      <c r="F371" s="307"/>
      <c r="G371" s="108" t="s">
        <v>503</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311"/>
      <c r="E372" s="311"/>
      <c r="F372" s="307"/>
      <c r="G372" s="108" t="s">
        <v>306</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311"/>
      <c r="E373" s="311"/>
      <c r="F373" s="307"/>
      <c r="G373" s="108" t="s">
        <v>515</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311"/>
      <c r="E374" s="311"/>
      <c r="F374" s="307"/>
      <c r="G374" s="108" t="s">
        <v>700</v>
      </c>
      <c r="H374" s="111"/>
      <c r="I374" s="123"/>
      <c r="J374" s="113"/>
      <c r="K374" s="114"/>
      <c r="L374" s="114"/>
      <c r="M374" s="114"/>
      <c r="N374" s="91">
        <v>3132</v>
      </c>
      <c r="O374" s="132"/>
      <c r="P374" s="132"/>
      <c r="Q374" s="53">
        <v>150000</v>
      </c>
      <c r="R374" s="53"/>
      <c r="S374" s="53">
        <v>40000</v>
      </c>
      <c r="T374" s="53" t="s">
        <v>421</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311"/>
      <c r="E375" s="311"/>
      <c r="F375" s="307"/>
      <c r="G375" s="108" t="s">
        <v>723</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311"/>
      <c r="E376" s="311"/>
      <c r="F376" s="307"/>
      <c r="G376" s="130" t="s">
        <v>724</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311"/>
      <c r="E377" s="311"/>
      <c r="F377" s="307"/>
      <c r="G377" s="130" t="s">
        <v>19</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311"/>
      <c r="E378" s="311"/>
      <c r="F378" s="307"/>
      <c r="G378" s="130" t="s">
        <v>58</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311"/>
      <c r="E379" s="311"/>
      <c r="F379" s="307"/>
      <c r="G379" s="130" t="s">
        <v>59</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310" t="s">
        <v>661</v>
      </c>
      <c r="E380" s="310" t="s">
        <v>345</v>
      </c>
      <c r="F380" s="306" t="s">
        <v>828</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2"/>
      <c r="E381" s="302"/>
      <c r="F381" s="305"/>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310" t="s">
        <v>346</v>
      </c>
      <c r="E382" s="310" t="s">
        <v>581</v>
      </c>
      <c r="F382" s="306" t="s">
        <v>582</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1947866.6</v>
      </c>
    </row>
    <row r="383" spans="2:38" ht="56.25">
      <c r="B383" s="25"/>
      <c r="C383" s="25"/>
      <c r="D383" s="311"/>
      <c r="E383" s="311"/>
      <c r="F383" s="307"/>
      <c r="G383" s="108" t="s">
        <v>655</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311"/>
      <c r="E384" s="311"/>
      <c r="F384" s="307"/>
      <c r="G384" s="108" t="s">
        <v>401</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311"/>
      <c r="E385" s="311"/>
      <c r="F385" s="307"/>
      <c r="G385" s="108" t="s">
        <v>307</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311"/>
      <c r="E386" s="311"/>
      <c r="F386" s="307"/>
      <c r="G386" s="108" t="s">
        <v>291</v>
      </c>
      <c r="H386" s="111"/>
      <c r="I386" s="123"/>
      <c r="J386" s="113"/>
      <c r="K386" s="114"/>
      <c r="L386" s="114"/>
      <c r="M386" s="114"/>
      <c r="N386" s="91">
        <v>3110</v>
      </c>
      <c r="O386" s="132"/>
      <c r="P386" s="132"/>
      <c r="Q386" s="50"/>
      <c r="R386" s="50"/>
      <c r="S386" s="50"/>
      <c r="T386" s="50"/>
      <c r="U386" s="50"/>
      <c r="V386" s="50" t="s">
        <v>421</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311"/>
      <c r="E387" s="311"/>
      <c r="F387" s="307"/>
      <c r="G387" s="108" t="s">
        <v>308</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311"/>
      <c r="E388" s="311"/>
      <c r="F388" s="307"/>
      <c r="G388" s="108" t="s">
        <v>309</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311"/>
      <c r="E389" s="311"/>
      <c r="F389" s="307"/>
      <c r="G389" s="108" t="s">
        <v>310</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311"/>
      <c r="E390" s="311"/>
      <c r="F390" s="307"/>
      <c r="G390" s="130" t="s">
        <v>599</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311"/>
      <c r="E391" s="311"/>
      <c r="F391" s="307"/>
      <c r="G391" s="130" t="s">
        <v>507</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311"/>
      <c r="E392" s="311"/>
      <c r="F392" s="307"/>
      <c r="G392" s="130" t="s">
        <v>816</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311"/>
      <c r="E393" s="311"/>
      <c r="F393" s="307"/>
      <c r="G393" s="130" t="s">
        <v>290</v>
      </c>
      <c r="H393" s="111"/>
      <c r="I393" s="123"/>
      <c r="J393" s="113"/>
      <c r="K393" s="114"/>
      <c r="L393" s="114"/>
      <c r="M393" s="114"/>
      <c r="N393" s="91">
        <v>3132</v>
      </c>
      <c r="O393" s="132"/>
      <c r="P393" s="132"/>
      <c r="Q393" s="53">
        <v>2000000</v>
      </c>
      <c r="R393" s="53"/>
      <c r="S393" s="53"/>
      <c r="T393" s="53"/>
      <c r="U393" s="53"/>
      <c r="V393" s="53" t="s">
        <v>421</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311"/>
      <c r="E394" s="311"/>
      <c r="F394" s="307"/>
      <c r="G394" s="130" t="s">
        <v>107</v>
      </c>
      <c r="H394" s="111"/>
      <c r="I394" s="123"/>
      <c r="J394" s="113"/>
      <c r="K394" s="114"/>
      <c r="L394" s="114"/>
      <c r="M394" s="114"/>
      <c r="N394" s="91">
        <v>3132</v>
      </c>
      <c r="O394" s="132"/>
      <c r="P394" s="132"/>
      <c r="Q394" s="53"/>
      <c r="R394" s="53"/>
      <c r="S394" s="53"/>
      <c r="T394" s="53"/>
      <c r="U394" s="53"/>
      <c r="V394" s="53"/>
      <c r="W394" s="53" t="s">
        <v>421</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311"/>
      <c r="E395" s="311"/>
      <c r="F395" s="307"/>
      <c r="G395" s="130" t="s">
        <v>817</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311"/>
      <c r="E396" s="311"/>
      <c r="F396" s="307"/>
      <c r="G396" s="130" t="s">
        <v>687</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v>16500</v>
      </c>
    </row>
    <row r="397" spans="2:38" ht="37.5">
      <c r="B397" s="25"/>
      <c r="C397" s="25"/>
      <c r="D397" s="311"/>
      <c r="E397" s="311"/>
      <c r="F397" s="307"/>
      <c r="G397" s="130" t="s">
        <v>385</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f>
        <v>10337.1</v>
      </c>
    </row>
    <row r="398" spans="2:38" ht="75">
      <c r="B398" s="25"/>
      <c r="C398" s="25"/>
      <c r="D398" s="311"/>
      <c r="E398" s="311"/>
      <c r="F398" s="307"/>
      <c r="G398" s="130" t="s">
        <v>153</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f>
        <v>49228.5</v>
      </c>
    </row>
    <row r="399" spans="2:38" ht="56.25">
      <c r="B399" s="25"/>
      <c r="C399" s="25"/>
      <c r="D399" s="311"/>
      <c r="E399" s="311"/>
      <c r="F399" s="307"/>
      <c r="G399" s="130" t="s">
        <v>154</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f>
        <v>192449.5</v>
      </c>
    </row>
    <row r="400" spans="2:38" ht="18" hidden="1">
      <c r="B400" s="25"/>
      <c r="C400" s="25"/>
      <c r="D400" s="310" t="s">
        <v>580</v>
      </c>
      <c r="E400" s="310" t="s">
        <v>581</v>
      </c>
      <c r="F400" s="306" t="s">
        <v>584</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311"/>
      <c r="E401" s="311"/>
      <c r="F401" s="307"/>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310" t="s">
        <v>871</v>
      </c>
      <c r="E402" s="310" t="s">
        <v>872</v>
      </c>
      <c r="F402" s="306" t="s">
        <v>585</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2765087.63</v>
      </c>
    </row>
    <row r="403" spans="2:38" ht="112.5">
      <c r="B403" s="25"/>
      <c r="C403" s="25"/>
      <c r="D403" s="311"/>
      <c r="E403" s="311"/>
      <c r="F403" s="307"/>
      <c r="G403" s="108" t="s">
        <v>762</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311"/>
      <c r="E404" s="311"/>
      <c r="F404" s="307"/>
      <c r="G404" s="108" t="s">
        <v>763</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311"/>
      <c r="E405" s="311"/>
      <c r="F405" s="307"/>
      <c r="G405" s="108" t="s">
        <v>214</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311"/>
      <c r="E406" s="311"/>
      <c r="F406" s="307"/>
      <c r="G406" s="108" t="s">
        <v>197</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311"/>
      <c r="E407" s="311"/>
      <c r="F407" s="307"/>
      <c r="G407" s="108" t="s">
        <v>252</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311"/>
      <c r="E408" s="311"/>
      <c r="F408" s="307"/>
      <c r="G408" s="108" t="s">
        <v>624</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f>
        <v>156842.48</v>
      </c>
    </row>
    <row r="409" spans="2:38" ht="72" hidden="1">
      <c r="B409" s="25"/>
      <c r="C409" s="25"/>
      <c r="D409" s="311"/>
      <c r="E409" s="311"/>
      <c r="F409" s="307"/>
      <c r="G409" s="108" t="s">
        <v>155</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311"/>
      <c r="E410" s="311"/>
      <c r="F410" s="307"/>
      <c r="G410" s="108" t="s">
        <v>498</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310" t="s">
        <v>166</v>
      </c>
      <c r="E411" s="310" t="s">
        <v>592</v>
      </c>
      <c r="F411" s="306" t="s">
        <v>586</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5207912.93</v>
      </c>
    </row>
    <row r="412" spans="2:38" ht="56.25">
      <c r="B412" s="20"/>
      <c r="C412" s="20"/>
      <c r="D412" s="311"/>
      <c r="E412" s="311"/>
      <c r="F412" s="307"/>
      <c r="G412" s="108" t="s">
        <v>830</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311"/>
      <c r="E413" s="311"/>
      <c r="F413" s="307"/>
      <c r="G413" s="108" t="s">
        <v>111</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f>
        <v>92139</v>
      </c>
    </row>
    <row r="414" spans="2:38" ht="56.25">
      <c r="B414" s="20"/>
      <c r="C414" s="20"/>
      <c r="D414" s="311"/>
      <c r="E414" s="311"/>
      <c r="F414" s="307"/>
      <c r="G414" s="108" t="s">
        <v>831</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311"/>
      <c r="E415" s="311"/>
      <c r="F415" s="307"/>
      <c r="G415" s="108" t="s">
        <v>634</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311"/>
      <c r="E416" s="311"/>
      <c r="F416" s="307"/>
      <c r="G416" s="108" t="s">
        <v>647</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311"/>
      <c r="E417" s="311"/>
      <c r="F417" s="307"/>
      <c r="G417" s="108" t="s">
        <v>648</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311"/>
      <c r="E418" s="311"/>
      <c r="F418" s="307"/>
      <c r="G418" s="108" t="s">
        <v>121</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311"/>
      <c r="E419" s="311"/>
      <c r="F419" s="307"/>
      <c r="G419" s="108" t="s">
        <v>649</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311"/>
      <c r="E420" s="311"/>
      <c r="F420" s="307"/>
      <c r="G420" s="108" t="s">
        <v>71</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311"/>
      <c r="E421" s="311"/>
      <c r="F421" s="307"/>
      <c r="G421" s="108" t="s">
        <v>177</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311"/>
      <c r="E422" s="311"/>
      <c r="F422" s="307"/>
      <c r="G422" s="108" t="s">
        <v>110</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311"/>
      <c r="E423" s="311"/>
      <c r="F423" s="307"/>
      <c r="G423" s="108" t="s">
        <v>97</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f>
        <v>148142.4</v>
      </c>
    </row>
    <row r="424" spans="2:38" ht="112.5">
      <c r="B424" s="20"/>
      <c r="C424" s="20"/>
      <c r="D424" s="311"/>
      <c r="E424" s="311"/>
      <c r="F424" s="307"/>
      <c r="G424" s="52" t="s">
        <v>123</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124</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311"/>
      <c r="E425" s="311"/>
      <c r="F425" s="307"/>
      <c r="G425" s="52" t="s">
        <v>125</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311"/>
      <c r="E426" s="311"/>
      <c r="F426" s="307"/>
      <c r="G426" s="52" t="s">
        <v>126</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310" t="s">
        <v>167</v>
      </c>
      <c r="E427" s="310" t="s">
        <v>344</v>
      </c>
      <c r="F427" s="306" t="s">
        <v>301</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17900</v>
      </c>
    </row>
    <row r="428" spans="2:38" ht="78" customHeight="1">
      <c r="B428" s="25"/>
      <c r="C428" s="25"/>
      <c r="D428" s="311"/>
      <c r="E428" s="311"/>
      <c r="F428" s="307"/>
      <c r="G428" s="108" t="s">
        <v>783</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311"/>
      <c r="E429" s="311"/>
      <c r="F429" s="307"/>
      <c r="G429" s="108" t="s">
        <v>251</v>
      </c>
      <c r="H429" s="50"/>
      <c r="I429" s="92"/>
      <c r="J429" s="117"/>
      <c r="K429" s="36"/>
      <c r="L429" s="36"/>
      <c r="M429" s="36"/>
      <c r="N429" s="264">
        <v>3142</v>
      </c>
      <c r="O429" s="117"/>
      <c r="P429" s="117"/>
      <c r="Q429" s="50"/>
      <c r="R429" s="50"/>
      <c r="S429" s="50"/>
      <c r="T429" s="50"/>
      <c r="U429" s="50"/>
      <c r="V429" s="50"/>
      <c r="W429" s="50"/>
      <c r="X429" s="50"/>
      <c r="Y429" s="265">
        <v>100000</v>
      </c>
      <c r="Z429" s="42"/>
      <c r="AA429" s="42"/>
      <c r="AB429" s="42"/>
      <c r="AC429" s="42"/>
      <c r="AD429" s="42"/>
      <c r="AE429" s="42"/>
      <c r="AF429" s="42"/>
      <c r="AG429" s="42">
        <f>10000</f>
        <v>10000</v>
      </c>
      <c r="AH429" s="42">
        <f>90000</f>
        <v>90000</v>
      </c>
      <c r="AI429" s="42"/>
      <c r="AJ429" s="42"/>
      <c r="AK429" s="42"/>
      <c r="AL429" s="42"/>
    </row>
    <row r="430" spans="2:38" ht="37.5">
      <c r="B430" s="25"/>
      <c r="C430" s="25"/>
      <c r="D430" s="311"/>
      <c r="E430" s="311"/>
      <c r="F430" s="307"/>
      <c r="G430" s="108" t="s">
        <v>250</v>
      </c>
      <c r="H430" s="50"/>
      <c r="I430" s="92"/>
      <c r="J430" s="117"/>
      <c r="K430" s="36"/>
      <c r="L430" s="36"/>
      <c r="M430" s="36"/>
      <c r="N430" s="264">
        <v>3142</v>
      </c>
      <c r="O430" s="117"/>
      <c r="P430" s="117"/>
      <c r="Q430" s="50"/>
      <c r="R430" s="50"/>
      <c r="S430" s="50"/>
      <c r="T430" s="50"/>
      <c r="U430" s="50"/>
      <c r="V430" s="50">
        <v>-100000</v>
      </c>
      <c r="W430" s="50"/>
      <c r="X430" s="50"/>
      <c r="Y430" s="265">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311"/>
      <c r="E431" s="311"/>
      <c r="F431" s="307"/>
      <c r="G431" s="352" t="s">
        <v>249</v>
      </c>
      <c r="H431" s="50"/>
      <c r="I431" s="92"/>
      <c r="J431" s="117"/>
      <c r="K431" s="36"/>
      <c r="L431" s="36"/>
      <c r="M431" s="36"/>
      <c r="N431" s="292">
        <v>3142</v>
      </c>
      <c r="O431" s="117"/>
      <c r="P431" s="117"/>
      <c r="Q431" s="50"/>
      <c r="R431" s="50"/>
      <c r="S431" s="50"/>
      <c r="T431" s="50"/>
      <c r="U431" s="50"/>
      <c r="V431" s="50"/>
      <c r="W431" s="50"/>
      <c r="X431" s="50"/>
      <c r="Y431" s="350">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311"/>
      <c r="E432" s="311"/>
      <c r="F432" s="307"/>
      <c r="G432" s="353"/>
      <c r="H432" s="50"/>
      <c r="I432" s="92"/>
      <c r="J432" s="117"/>
      <c r="K432" s="36"/>
      <c r="L432" s="36"/>
      <c r="M432" s="36"/>
      <c r="N432" s="293"/>
      <c r="O432" s="117"/>
      <c r="P432" s="117"/>
      <c r="Q432" s="50"/>
      <c r="R432" s="50"/>
      <c r="S432" s="50"/>
      <c r="T432" s="50"/>
      <c r="U432" s="50"/>
      <c r="V432" s="50"/>
      <c r="W432" s="50"/>
      <c r="X432" s="50"/>
      <c r="Y432" s="351"/>
      <c r="Z432" s="42"/>
      <c r="AA432" s="42"/>
      <c r="AB432" s="42"/>
      <c r="AC432" s="42"/>
      <c r="AD432" s="42"/>
      <c r="AE432" s="42"/>
      <c r="AF432" s="42"/>
      <c r="AG432" s="42">
        <f>135000</f>
        <v>135000</v>
      </c>
      <c r="AH432" s="42"/>
      <c r="AI432" s="42"/>
      <c r="AJ432" s="42"/>
      <c r="AK432" s="42"/>
      <c r="AL432" s="42"/>
    </row>
    <row r="433" spans="2:38" ht="37.5">
      <c r="B433" s="25"/>
      <c r="C433" s="25"/>
      <c r="D433" s="311"/>
      <c r="E433" s="311"/>
      <c r="F433" s="307"/>
      <c r="G433" s="108" t="s">
        <v>784</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317" t="s">
        <v>362</v>
      </c>
      <c r="E434" s="317" t="s">
        <v>872</v>
      </c>
      <c r="F434" s="306" t="s">
        <v>621</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343"/>
      <c r="E435" s="343"/>
      <c r="F435" s="307"/>
      <c r="G435" s="137" t="s">
        <v>785</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43"/>
      <c r="E436" s="343"/>
      <c r="F436" s="307"/>
      <c r="G436" s="108" t="s">
        <v>786</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343"/>
      <c r="E437" s="343"/>
      <c r="F437" s="307"/>
      <c r="G437" s="137" t="s">
        <v>543</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43"/>
      <c r="E438" s="343"/>
      <c r="F438" s="307"/>
      <c r="G438" s="108" t="s">
        <v>787</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343"/>
      <c r="E439" s="343"/>
      <c r="F439" s="307"/>
      <c r="G439" s="94" t="s">
        <v>788</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343"/>
      <c r="E440" s="343"/>
      <c r="F440" s="307"/>
      <c r="G440" s="139" t="s">
        <v>544</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343"/>
      <c r="E441" s="343"/>
      <c r="F441" s="307"/>
      <c r="G441" s="141" t="s">
        <v>789</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343"/>
      <c r="E442" s="343"/>
      <c r="F442" s="307"/>
      <c r="G442" s="141" t="s">
        <v>289</v>
      </c>
      <c r="H442" s="42"/>
      <c r="I442" s="92"/>
      <c r="J442" s="140"/>
      <c r="K442" s="59"/>
      <c r="L442" s="59"/>
      <c r="M442" s="59"/>
      <c r="N442" s="91">
        <v>3210</v>
      </c>
      <c r="O442" s="140"/>
      <c r="P442" s="140"/>
      <c r="Q442" s="53"/>
      <c r="R442" s="53"/>
      <c r="S442" s="53"/>
      <c r="T442" s="53"/>
      <c r="U442" s="53"/>
      <c r="V442" s="53" t="s">
        <v>421</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343"/>
      <c r="E443" s="343"/>
      <c r="F443" s="307"/>
      <c r="G443" s="141" t="s">
        <v>253</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343"/>
      <c r="E444" s="343"/>
      <c r="F444" s="307"/>
      <c r="G444" s="141" t="s">
        <v>745</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343"/>
      <c r="E445" s="343"/>
      <c r="F445" s="307"/>
      <c r="G445" s="139" t="s">
        <v>350</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343"/>
      <c r="E446" s="343"/>
      <c r="F446" s="307"/>
      <c r="G446" s="141" t="s">
        <v>351</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343"/>
      <c r="E447" s="343"/>
      <c r="F447" s="307"/>
      <c r="G447" s="139" t="s">
        <v>545</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343"/>
      <c r="E448" s="343"/>
      <c r="F448" s="307"/>
      <c r="G448" s="141" t="s">
        <v>352</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343"/>
      <c r="E449" s="343"/>
      <c r="F449" s="307"/>
      <c r="G449" s="141" t="s">
        <v>353</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343"/>
      <c r="E450" s="343"/>
      <c r="F450" s="307"/>
      <c r="G450" s="141" t="s">
        <v>367</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343"/>
      <c r="E451" s="343"/>
      <c r="F451" s="307"/>
      <c r="G451" s="141" t="s">
        <v>193</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343"/>
      <c r="E452" s="343"/>
      <c r="F452" s="307"/>
      <c r="G452" s="141" t="s">
        <v>194</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569</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5506926.28</v>
      </c>
    </row>
    <row r="454" spans="2:38" ht="18.75">
      <c r="B454" s="25"/>
      <c r="C454" s="25"/>
      <c r="D454" s="310" t="s">
        <v>168</v>
      </c>
      <c r="E454" s="310" t="s">
        <v>51</v>
      </c>
      <c r="F454" s="306" t="s">
        <v>594</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3716470.38</v>
      </c>
    </row>
    <row r="455" spans="2:38" ht="56.25">
      <c r="B455" s="20"/>
      <c r="C455" s="20"/>
      <c r="D455" s="311"/>
      <c r="E455" s="311"/>
      <c r="F455" s="307"/>
      <c r="G455" s="146" t="s">
        <v>370</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f>
        <v>56800</v>
      </c>
    </row>
    <row r="456" spans="2:38" ht="37.5">
      <c r="B456" s="20"/>
      <c r="C456" s="20"/>
      <c r="D456" s="311"/>
      <c r="E456" s="311"/>
      <c r="F456" s="307"/>
      <c r="G456" s="146" t="s">
        <v>789</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311"/>
      <c r="E457" s="311"/>
      <c r="F457" s="307"/>
      <c r="G457" s="146" t="s">
        <v>361</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row>
    <row r="458" spans="2:38" ht="75">
      <c r="B458" s="20"/>
      <c r="C458" s="20"/>
      <c r="D458" s="311"/>
      <c r="E458" s="311"/>
      <c r="F458" s="307"/>
      <c r="G458" s="146" t="s">
        <v>734</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311"/>
      <c r="E459" s="311"/>
      <c r="F459" s="307"/>
      <c r="G459" s="146" t="s">
        <v>663</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311"/>
      <c r="E460" s="311"/>
      <c r="F460" s="307"/>
      <c r="G460" s="146" t="s">
        <v>171</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311"/>
      <c r="E461" s="311"/>
      <c r="F461" s="307"/>
      <c r="G461" s="146" t="s">
        <v>815</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311"/>
      <c r="E462" s="311"/>
      <c r="F462" s="307"/>
      <c r="G462" s="146" t="s">
        <v>839</v>
      </c>
      <c r="H462" s="62"/>
      <c r="I462" s="149"/>
      <c r="J462" s="150"/>
      <c r="K462" s="151"/>
      <c r="L462" s="151"/>
      <c r="M462" s="151"/>
      <c r="N462" s="91">
        <v>3110</v>
      </c>
      <c r="O462" s="151"/>
      <c r="P462" s="151"/>
      <c r="Q462" s="42"/>
      <c r="R462" s="42"/>
      <c r="S462" s="42"/>
      <c r="T462" s="42"/>
      <c r="U462" s="42"/>
      <c r="V462" s="42"/>
      <c r="W462" s="42" t="s">
        <v>421</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311"/>
      <c r="E463" s="311"/>
      <c r="F463" s="307"/>
      <c r="G463" s="146" t="s">
        <v>371</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311"/>
      <c r="E464" s="311"/>
      <c r="F464" s="307"/>
      <c r="G464" s="146" t="s">
        <v>838</v>
      </c>
      <c r="H464" s="62"/>
      <c r="I464" s="149"/>
      <c r="J464" s="150"/>
      <c r="K464" s="151"/>
      <c r="L464" s="151"/>
      <c r="M464" s="151"/>
      <c r="N464" s="91">
        <v>3132</v>
      </c>
      <c r="O464" s="151"/>
      <c r="P464" s="151"/>
      <c r="Q464" s="42"/>
      <c r="R464" s="42"/>
      <c r="S464" s="42"/>
      <c r="T464" s="42"/>
      <c r="U464" s="42"/>
      <c r="V464" s="42">
        <v>176757</v>
      </c>
      <c r="W464" s="42" t="s">
        <v>421</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311"/>
      <c r="E465" s="311"/>
      <c r="F465" s="307"/>
      <c r="G465" s="94" t="s">
        <v>742</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311"/>
      <c r="E466" s="311"/>
      <c r="F466" s="307"/>
      <c r="G466" s="146" t="s">
        <v>714</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311"/>
      <c r="E467" s="311"/>
      <c r="F467" s="307"/>
      <c r="G467" s="146" t="s">
        <v>842</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311"/>
      <c r="E468" s="311"/>
      <c r="F468" s="307"/>
      <c r="G468" s="146" t="s">
        <v>685</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311"/>
      <c r="E469" s="311"/>
      <c r="F469" s="307"/>
      <c r="G469" s="146" t="s">
        <v>686</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311"/>
      <c r="E470" s="311"/>
      <c r="F470" s="307"/>
      <c r="G470" s="146" t="s">
        <v>855</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311"/>
      <c r="E471" s="311"/>
      <c r="F471" s="307"/>
      <c r="G471" s="52" t="s">
        <v>826</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310" t="s">
        <v>169</v>
      </c>
      <c r="E472" s="310" t="s">
        <v>53</v>
      </c>
      <c r="F472" s="306" t="s">
        <v>52</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311"/>
      <c r="E473" s="311"/>
      <c r="F473" s="307"/>
      <c r="G473" s="146" t="s">
        <v>789</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2"/>
      <c r="E474" s="302"/>
      <c r="F474" s="305"/>
      <c r="G474" s="146" t="s">
        <v>667</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310" t="s">
        <v>508</v>
      </c>
      <c r="E475" s="310" t="s">
        <v>54</v>
      </c>
      <c r="F475" s="306" t="s">
        <v>727</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1017187</v>
      </c>
    </row>
    <row r="476" spans="2:38" ht="56.25">
      <c r="B476" s="25"/>
      <c r="C476" s="25"/>
      <c r="D476" s="311"/>
      <c r="E476" s="311"/>
      <c r="F476" s="307"/>
      <c r="G476" s="146" t="s">
        <v>370</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f>
        <v>117040.5</v>
      </c>
    </row>
    <row r="477" spans="2:38" ht="56.25">
      <c r="B477" s="25"/>
      <c r="C477" s="25"/>
      <c r="D477" s="311"/>
      <c r="E477" s="311"/>
      <c r="F477" s="307"/>
      <c r="G477" s="146" t="s">
        <v>713</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311"/>
      <c r="E478" s="311"/>
      <c r="F478" s="307"/>
      <c r="G478" s="146" t="s">
        <v>84</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311"/>
      <c r="E479" s="311"/>
      <c r="F479" s="307"/>
      <c r="G479" s="146" t="s">
        <v>789</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311"/>
      <c r="E480" s="311"/>
      <c r="F480" s="307"/>
      <c r="G480" s="146" t="s">
        <v>361</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f>
        <v>172642.62</v>
      </c>
    </row>
    <row r="481" spans="2:38" ht="103.5" customHeight="1">
      <c r="B481" s="25"/>
      <c r="C481" s="25"/>
      <c r="D481" s="311"/>
      <c r="E481" s="311"/>
      <c r="F481" s="307"/>
      <c r="G481" s="94" t="s">
        <v>68</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v>2462.4</v>
      </c>
    </row>
    <row r="482" spans="2:38" ht="75">
      <c r="B482" s="25"/>
      <c r="C482" s="25"/>
      <c r="D482" s="311"/>
      <c r="E482" s="311"/>
      <c r="F482" s="307"/>
      <c r="G482" s="94" t="s">
        <v>181</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311"/>
      <c r="E483" s="311"/>
      <c r="F483" s="307"/>
      <c r="G483" s="94" t="s">
        <v>72</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311"/>
      <c r="E484" s="311"/>
      <c r="F484" s="307"/>
      <c r="G484" s="94" t="s">
        <v>73</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311"/>
      <c r="E485" s="311"/>
      <c r="F485" s="307"/>
      <c r="G485" s="94" t="s">
        <v>57</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f>
        <v>73289</v>
      </c>
    </row>
    <row r="486" spans="2:38" ht="93.75">
      <c r="B486" s="25"/>
      <c r="C486" s="25"/>
      <c r="D486" s="311"/>
      <c r="E486" s="311"/>
      <c r="F486" s="307"/>
      <c r="G486" s="94" t="s">
        <v>80</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310" t="s">
        <v>509</v>
      </c>
      <c r="E487" s="310" t="s">
        <v>56</v>
      </c>
      <c r="F487" s="306" t="s">
        <v>55</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311"/>
      <c r="E488" s="311"/>
      <c r="F488" s="307"/>
      <c r="G488" s="153" t="s">
        <v>335</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2"/>
      <c r="E489" s="302"/>
      <c r="F489" s="305"/>
      <c r="G489" s="153" t="s">
        <v>712</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310" t="s">
        <v>336</v>
      </c>
      <c r="E490" s="317" t="s">
        <v>337</v>
      </c>
      <c r="F490" s="345" t="s">
        <v>338</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311"/>
      <c r="E491" s="343"/>
      <c r="F491" s="345"/>
      <c r="G491" s="146" t="s">
        <v>665</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311"/>
      <c r="E492" s="343"/>
      <c r="F492" s="345"/>
      <c r="G492" s="146" t="s">
        <v>334</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310" t="s">
        <v>637</v>
      </c>
      <c r="E493" s="310" t="s">
        <v>51</v>
      </c>
      <c r="F493" s="306" t="s">
        <v>262</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2"/>
      <c r="E494" s="302"/>
      <c r="F494" s="305"/>
      <c r="G494" s="153" t="s">
        <v>40</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00" t="s">
        <v>464</v>
      </c>
      <c r="E495" s="300" t="s">
        <v>573</v>
      </c>
      <c r="F495" s="303" t="s">
        <v>465</v>
      </c>
      <c r="G495" s="274"/>
      <c r="H495" s="61"/>
      <c r="I495" s="197"/>
      <c r="J495" s="198"/>
      <c r="K495" s="59"/>
      <c r="L495" s="59"/>
      <c r="M495" s="59"/>
      <c r="N495" s="256"/>
      <c r="O495" s="198"/>
      <c r="P495" s="198"/>
      <c r="Q495" s="275"/>
      <c r="R495" s="275"/>
      <c r="S495" s="275"/>
      <c r="T495" s="275"/>
      <c r="U495" s="275"/>
      <c r="V495" s="276">
        <f>V496</f>
        <v>750000</v>
      </c>
      <c r="W495" s="276"/>
      <c r="X495" s="275"/>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01"/>
      <c r="E496" s="301"/>
      <c r="F496" s="304"/>
      <c r="G496" s="153" t="s">
        <v>288</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01"/>
      <c r="E497" s="301"/>
      <c r="F497" s="304"/>
      <c r="G497" s="153" t="s">
        <v>102</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2"/>
      <c r="E498" s="302"/>
      <c r="F498" s="305"/>
      <c r="G498" s="153" t="s">
        <v>103</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146</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317" t="s">
        <v>152</v>
      </c>
      <c r="E500" s="347" t="s">
        <v>408</v>
      </c>
      <c r="F500" s="306" t="s">
        <v>159</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343"/>
      <c r="E501" s="349"/>
      <c r="F501" s="307"/>
      <c r="G501" s="146" t="s">
        <v>702</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343"/>
      <c r="E502" s="349"/>
      <c r="F502" s="307"/>
      <c r="G502" s="146" t="s">
        <v>703</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343"/>
      <c r="E503" s="349"/>
      <c r="F503" s="307"/>
      <c r="G503" s="146" t="s">
        <v>741</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343"/>
      <c r="E504" s="349"/>
      <c r="F504" s="307"/>
      <c r="G504" s="146" t="s">
        <v>311</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343"/>
      <c r="E505" s="349"/>
      <c r="F505" s="307"/>
      <c r="G505" s="146" t="s">
        <v>691</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343"/>
      <c r="E506" s="349"/>
      <c r="F506" s="307"/>
      <c r="G506" s="146" t="s">
        <v>692</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343"/>
      <c r="E507" s="349"/>
      <c r="F507" s="307"/>
      <c r="G507" s="146" t="s">
        <v>694</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343"/>
      <c r="E508" s="349"/>
      <c r="F508" s="307"/>
      <c r="G508" s="146" t="s">
        <v>789</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318"/>
      <c r="E509" s="348"/>
      <c r="F509" s="305"/>
      <c r="G509" s="146" t="s">
        <v>813</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317" t="s">
        <v>359</v>
      </c>
      <c r="E510" s="317" t="s">
        <v>595</v>
      </c>
      <c r="F510" s="306" t="s">
        <v>780</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318"/>
      <c r="E511" s="318"/>
      <c r="F511" s="305"/>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310" t="s">
        <v>593</v>
      </c>
      <c r="E512" s="310" t="s">
        <v>263</v>
      </c>
      <c r="F512" s="306" t="s">
        <v>357</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311"/>
      <c r="E513" s="311"/>
      <c r="F513" s="307"/>
      <c r="G513" s="146" t="s">
        <v>451</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311"/>
      <c r="E514" s="311"/>
      <c r="F514" s="307"/>
      <c r="G514" s="146" t="s">
        <v>415</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311"/>
      <c r="E515" s="311"/>
      <c r="F515" s="307"/>
      <c r="G515" s="146" t="s">
        <v>379</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311"/>
      <c r="E516" s="311"/>
      <c r="F516" s="307"/>
      <c r="G516" s="146" t="s">
        <v>645</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311"/>
      <c r="E517" s="311"/>
      <c r="F517" s="307"/>
      <c r="G517" s="146" t="s">
        <v>116</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311"/>
      <c r="E518" s="311"/>
      <c r="F518" s="307"/>
      <c r="G518" s="146" t="s">
        <v>452</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311"/>
      <c r="E519" s="311"/>
      <c r="F519" s="307"/>
      <c r="G519" s="146" t="s">
        <v>453</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311"/>
      <c r="E520" s="311"/>
      <c r="F520" s="307"/>
      <c r="G520" s="146" t="s">
        <v>454</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311"/>
      <c r="E521" s="311"/>
      <c r="F521" s="307"/>
      <c r="G521" s="146" t="s">
        <v>559</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311"/>
      <c r="E522" s="311"/>
      <c r="F522" s="307"/>
      <c r="G522" s="146" t="s">
        <v>789</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311"/>
      <c r="E523" s="311"/>
      <c r="F523" s="307"/>
      <c r="G523" s="146" t="s">
        <v>373</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311"/>
      <c r="E524" s="311"/>
      <c r="F524" s="307"/>
      <c r="G524" s="146" t="s">
        <v>374</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311"/>
      <c r="E525" s="311"/>
      <c r="F525" s="307"/>
      <c r="G525" s="146" t="s">
        <v>609</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311"/>
      <c r="E526" s="311"/>
      <c r="F526" s="307"/>
      <c r="G526" s="146" t="s">
        <v>827</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147</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21336136.39</v>
      </c>
      <c r="AJ527" s="63">
        <f t="shared" si="58"/>
        <v>9362429.43</v>
      </c>
      <c r="AK527" s="63">
        <f t="shared" si="58"/>
        <v>16453425.1</v>
      </c>
      <c r="AL527" s="63">
        <f t="shared" si="58"/>
        <v>133884546.54</v>
      </c>
    </row>
    <row r="528" spans="2:38" ht="18.75">
      <c r="B528" s="18"/>
      <c r="D528" s="347" t="s">
        <v>152</v>
      </c>
      <c r="E528" s="347" t="s">
        <v>408</v>
      </c>
      <c r="F528" s="306" t="s">
        <v>159</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348"/>
      <c r="E529" s="348"/>
      <c r="F529" s="305"/>
      <c r="G529" s="159" t="s">
        <v>560</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310" t="s">
        <v>511</v>
      </c>
      <c r="E530" s="310" t="s">
        <v>575</v>
      </c>
      <c r="F530" s="306" t="s">
        <v>781</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5456882.030000001</v>
      </c>
    </row>
    <row r="531" spans="2:38" ht="54" hidden="1">
      <c r="B531" s="5"/>
      <c r="C531" s="5"/>
      <c r="D531" s="311"/>
      <c r="E531" s="311"/>
      <c r="F531" s="307"/>
      <c r="G531" s="141" t="s">
        <v>95</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311"/>
      <c r="E532" s="311"/>
      <c r="F532" s="307"/>
      <c r="G532" s="141" t="s">
        <v>809</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f>
        <v>4612820.9</v>
      </c>
    </row>
    <row r="533" spans="2:38" ht="56.25">
      <c r="B533" s="5"/>
      <c r="C533" s="5"/>
      <c r="D533" s="311"/>
      <c r="E533" s="311"/>
      <c r="F533" s="307"/>
      <c r="G533" s="141" t="s">
        <v>563</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311"/>
      <c r="E534" s="311"/>
      <c r="F534" s="307"/>
      <c r="G534" s="141" t="s">
        <v>380</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311"/>
      <c r="E535" s="311"/>
      <c r="F535" s="307"/>
      <c r="G535" s="94" t="s">
        <v>375</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311"/>
      <c r="E536" s="311"/>
      <c r="F536" s="307"/>
      <c r="G536" s="94" t="s">
        <v>622</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311"/>
      <c r="E537" s="311"/>
      <c r="F537" s="307"/>
      <c r="G537" s="94" t="s">
        <v>699</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f>
        <v>4943.46</v>
      </c>
    </row>
    <row r="538" spans="2:38" ht="93.75">
      <c r="B538" s="5"/>
      <c r="C538" s="5"/>
      <c r="D538" s="311"/>
      <c r="E538" s="311"/>
      <c r="F538" s="307"/>
      <c r="G538" s="94" t="s">
        <v>294</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311"/>
      <c r="E539" s="311"/>
      <c r="F539" s="307"/>
      <c r="G539" s="94" t="s">
        <v>292</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311"/>
      <c r="E540" s="311"/>
      <c r="F540" s="307"/>
      <c r="G540" s="94" t="s">
        <v>808</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311"/>
      <c r="E541" s="311"/>
      <c r="F541" s="307"/>
      <c r="G541" s="94" t="s">
        <v>83</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311"/>
      <c r="E542" s="311"/>
      <c r="F542" s="307"/>
      <c r="G542" s="94" t="s">
        <v>419</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311"/>
      <c r="E543" s="311"/>
      <c r="F543" s="307"/>
      <c r="G543" s="94" t="s">
        <v>420</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311"/>
      <c r="E544" s="311"/>
      <c r="F544" s="307"/>
      <c r="G544" s="94" t="s">
        <v>208</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311"/>
      <c r="E545" s="311"/>
      <c r="F545" s="307"/>
      <c r="G545" s="94" t="s">
        <v>220</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311"/>
      <c r="E546" s="311"/>
      <c r="F546" s="307"/>
      <c r="G546" s="94" t="s">
        <v>564</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311"/>
      <c r="E547" s="311"/>
      <c r="F547" s="307"/>
      <c r="G547" s="94" t="s">
        <v>631</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311"/>
      <c r="E548" s="311"/>
      <c r="F548" s="307"/>
      <c r="G548" s="94" t="s">
        <v>688</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311"/>
      <c r="E549" s="311"/>
      <c r="F549" s="307"/>
      <c r="G549" s="94" t="s">
        <v>689</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311"/>
      <c r="E550" s="311"/>
      <c r="F550" s="307"/>
      <c r="G550" s="94" t="s">
        <v>28</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311"/>
      <c r="E551" s="311"/>
      <c r="F551" s="307"/>
      <c r="G551" s="94" t="s">
        <v>659</v>
      </c>
      <c r="H551" s="62"/>
      <c r="I551" s="149"/>
      <c r="J551" s="150"/>
      <c r="K551" s="42"/>
      <c r="L551" s="42"/>
      <c r="M551" s="42"/>
      <c r="N551" s="91">
        <v>3131</v>
      </c>
      <c r="O551" s="150"/>
      <c r="P551" s="150"/>
      <c r="Q551" s="53">
        <v>60000</v>
      </c>
      <c r="R551" s="53" t="s">
        <v>421</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311"/>
      <c r="E552" s="311"/>
      <c r="F552" s="307"/>
      <c r="G552" s="94" t="s">
        <v>751</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311"/>
      <c r="E553" s="311"/>
      <c r="F553" s="307"/>
      <c r="G553" s="94" t="s">
        <v>604</v>
      </c>
      <c r="H553" s="62"/>
      <c r="I553" s="149"/>
      <c r="J553" s="150"/>
      <c r="K553" s="42"/>
      <c r="L553" s="42"/>
      <c r="M553" s="42"/>
      <c r="N553" s="91">
        <v>3131</v>
      </c>
      <c r="O553" s="150"/>
      <c r="P553" s="150"/>
      <c r="Q553" s="53">
        <v>390275</v>
      </c>
      <c r="R553" s="53" t="s">
        <v>421</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f>
        <v>338096.15</v>
      </c>
    </row>
    <row r="554" spans="2:38" ht="54" hidden="1">
      <c r="B554" s="18"/>
      <c r="C554" s="18"/>
      <c r="D554" s="311"/>
      <c r="E554" s="311"/>
      <c r="F554" s="307"/>
      <c r="G554" s="94" t="s">
        <v>29</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317" t="s">
        <v>512</v>
      </c>
      <c r="E555" s="317" t="s">
        <v>575</v>
      </c>
      <c r="F555" s="345" t="s">
        <v>172</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3900000</v>
      </c>
      <c r="AJ555" s="56">
        <f t="shared" si="61"/>
        <v>376368</v>
      </c>
      <c r="AK555" s="56">
        <f t="shared" si="61"/>
        <v>700833.33</v>
      </c>
      <c r="AL555" s="56">
        <f t="shared" si="61"/>
        <v>1024888.9500000001</v>
      </c>
    </row>
    <row r="556" spans="2:38" ht="150">
      <c r="B556" s="18"/>
      <c r="C556" s="18"/>
      <c r="D556" s="343"/>
      <c r="E556" s="343"/>
      <c r="F556" s="345"/>
      <c r="G556" s="94" t="s">
        <v>275</v>
      </c>
      <c r="H556" s="62"/>
      <c r="I556" s="149"/>
      <c r="J556" s="150"/>
      <c r="K556" s="42"/>
      <c r="L556" s="42"/>
      <c r="M556" s="42"/>
      <c r="N556" s="262" t="s">
        <v>535</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f>
        <v>3900000</v>
      </c>
      <c r="AJ556" s="53">
        <f>2000000+365450.77+1554491.69-3606574.46+63000</f>
        <v>376368</v>
      </c>
      <c r="AK556" s="53">
        <f>500000+1000000+1000000+484549.23-1554491.69-1430057.54+45833.33+605000+50000</f>
        <v>700833.33</v>
      </c>
      <c r="AL556" s="42">
        <f>15377.02+68632.55+715754.24+209701.27+15423.87</f>
        <v>1024888.9500000001</v>
      </c>
    </row>
    <row r="557" spans="2:38" ht="18.75">
      <c r="B557" s="5"/>
      <c r="C557" s="5"/>
      <c r="D557" s="310" t="s">
        <v>871</v>
      </c>
      <c r="E557" s="310" t="s">
        <v>872</v>
      </c>
      <c r="F557" s="306" t="s">
        <v>585</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311"/>
      <c r="E558" s="311"/>
      <c r="F558" s="307"/>
      <c r="G558" s="164" t="s">
        <v>761</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311"/>
      <c r="E559" s="311"/>
      <c r="F559" s="307"/>
      <c r="G559" s="94" t="s">
        <v>844</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311"/>
      <c r="E560" s="311"/>
      <c r="F560" s="307"/>
      <c r="G560" s="94" t="s">
        <v>845</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311"/>
      <c r="E561" s="311"/>
      <c r="F561" s="307"/>
      <c r="G561" s="94" t="s">
        <v>840</v>
      </c>
      <c r="H561" s="165"/>
      <c r="I561" s="152"/>
      <c r="J561" s="166"/>
      <c r="K561" s="42"/>
      <c r="L561" s="42"/>
      <c r="M561" s="42"/>
      <c r="N561" s="91">
        <v>3142</v>
      </c>
      <c r="O561" s="166"/>
      <c r="P561" s="166"/>
      <c r="Q561" s="43"/>
      <c r="R561" s="43"/>
      <c r="S561" s="43"/>
      <c r="T561" s="43"/>
      <c r="U561" s="43"/>
      <c r="V561" s="43"/>
      <c r="W561" s="43" t="s">
        <v>421</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311"/>
      <c r="E562" s="311"/>
      <c r="F562" s="307"/>
      <c r="G562" s="94" t="s">
        <v>537</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311"/>
      <c r="E563" s="311"/>
      <c r="F563" s="307"/>
      <c r="G563" s="94" t="s">
        <v>538</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311"/>
      <c r="E564" s="311"/>
      <c r="F564" s="307"/>
      <c r="G564" s="94" t="s">
        <v>657</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311"/>
      <c r="E565" s="311"/>
      <c r="F565" s="307"/>
      <c r="G565" s="94" t="s">
        <v>62</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317" t="s">
        <v>578</v>
      </c>
      <c r="E566" s="317" t="s">
        <v>60</v>
      </c>
      <c r="F566" s="306" t="s">
        <v>652</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343"/>
      <c r="E567" s="343"/>
      <c r="F567" s="307"/>
      <c r="G567" s="167" t="s">
        <v>63</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310" t="s">
        <v>568</v>
      </c>
      <c r="E568" s="310" t="s">
        <v>358</v>
      </c>
      <c r="F568" s="306" t="s">
        <v>412</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1077128.3200000003</v>
      </c>
      <c r="AJ568" s="56">
        <f t="shared" si="64"/>
        <v>4103592.43</v>
      </c>
      <c r="AK568" s="56">
        <f t="shared" si="64"/>
        <v>10236339</v>
      </c>
      <c r="AL568" s="56">
        <f t="shared" si="64"/>
        <v>93071466.94</v>
      </c>
    </row>
    <row r="569" spans="2:38" ht="75">
      <c r="B569" s="18"/>
      <c r="C569" s="18"/>
      <c r="D569" s="311"/>
      <c r="E569" s="311"/>
      <c r="F569" s="307"/>
      <c r="G569" s="164" t="s">
        <v>64</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311"/>
      <c r="E570" s="311"/>
      <c r="F570" s="307"/>
      <c r="G570" s="164" t="s">
        <v>349</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311"/>
      <c r="E571" s="311"/>
      <c r="F571" s="307"/>
      <c r="G571" s="164" t="s">
        <v>234</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311"/>
      <c r="E572" s="311"/>
      <c r="F572" s="307"/>
      <c r="G572" s="164" t="s">
        <v>666</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311"/>
      <c r="E573" s="311"/>
      <c r="F573" s="307"/>
      <c r="G573" s="164" t="s">
        <v>390</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311"/>
      <c r="E574" s="311"/>
      <c r="F574" s="307"/>
      <c r="G574" s="164" t="s">
        <v>482</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f>
        <v>182000</v>
      </c>
    </row>
    <row r="575" spans="2:38" ht="75">
      <c r="B575" s="18"/>
      <c r="C575" s="18"/>
      <c r="D575" s="311"/>
      <c r="E575" s="311"/>
      <c r="F575" s="307"/>
      <c r="G575" s="164" t="s">
        <v>315</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311"/>
      <c r="E576" s="311"/>
      <c r="F576" s="307"/>
      <c r="G576" s="164" t="s">
        <v>82</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311"/>
      <c r="E577" s="311"/>
      <c r="F577" s="307"/>
      <c r="G577" s="164" t="s">
        <v>195</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311"/>
      <c r="E578" s="311"/>
      <c r="F578" s="307"/>
      <c r="G578" s="164" t="s">
        <v>316</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311"/>
      <c r="E579" s="311"/>
      <c r="F579" s="307"/>
      <c r="G579" s="164" t="s">
        <v>196</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311"/>
      <c r="E580" s="311"/>
      <c r="F580" s="307"/>
      <c r="G580" s="164" t="s">
        <v>710</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311"/>
      <c r="E581" s="311"/>
      <c r="F581" s="307"/>
      <c r="G581" s="164" t="s">
        <v>708</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311"/>
      <c r="E582" s="311"/>
      <c r="F582" s="307"/>
      <c r="G582" s="164" t="s">
        <v>709</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311"/>
      <c r="E583" s="311"/>
      <c r="F583" s="307"/>
      <c r="G583" s="164" t="s">
        <v>706</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f>
        <v>-1229840.25</v>
      </c>
      <c r="AJ583" s="53">
        <f>130000-130000+1000000+1.25+1535000+250000+76000</f>
        <v>2861001.25</v>
      </c>
      <c r="AK583" s="53">
        <f>3000000+1000000+248339+250000+1500000+1724000</f>
        <v>7722339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f>
        <v>37160623.54000001</v>
      </c>
    </row>
    <row r="584" spans="2:38" ht="56.25">
      <c r="B584" s="18"/>
      <c r="C584" s="18"/>
      <c r="D584" s="311"/>
      <c r="E584" s="311"/>
      <c r="F584" s="307"/>
      <c r="G584" s="164" t="s">
        <v>341</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311"/>
      <c r="E585" s="311"/>
      <c r="F585" s="307"/>
      <c r="G585" s="164" t="s">
        <v>342</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f>
        <v>4591367.85</v>
      </c>
    </row>
    <row r="586" spans="2:38" ht="54" hidden="1">
      <c r="B586" s="18"/>
      <c r="C586" s="18"/>
      <c r="D586" s="311"/>
      <c r="E586" s="311"/>
      <c r="F586" s="307"/>
      <c r="G586" s="164" t="s">
        <v>391</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311"/>
      <c r="E587" s="311"/>
      <c r="F587" s="307"/>
      <c r="G587" s="164" t="s">
        <v>640</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311"/>
      <c r="E588" s="311"/>
      <c r="F588" s="307"/>
      <c r="G588" s="164" t="s">
        <v>209</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311"/>
      <c r="E589" s="311"/>
      <c r="F589" s="307"/>
      <c r="G589" s="52" t="s">
        <v>858</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311"/>
      <c r="E590" s="311"/>
      <c r="F590" s="307"/>
      <c r="G590" s="52" t="s">
        <v>859</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311"/>
      <c r="E591" s="311"/>
      <c r="F591" s="307"/>
      <c r="G591" s="164" t="s">
        <v>641</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311"/>
      <c r="E592" s="311"/>
      <c r="F592" s="307"/>
      <c r="G592" s="164" t="s">
        <v>437</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311"/>
      <c r="E593" s="311"/>
      <c r="F593" s="307"/>
      <c r="G593" s="164" t="s">
        <v>438</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311"/>
      <c r="E594" s="311"/>
      <c r="F594" s="307"/>
      <c r="G594" s="94" t="s">
        <v>280</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317" t="s">
        <v>362</v>
      </c>
      <c r="E595" s="317" t="s">
        <v>872</v>
      </c>
      <c r="F595" s="306" t="s">
        <v>621</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30521516.81</v>
      </c>
    </row>
    <row r="596" spans="2:38" ht="56.25">
      <c r="B596" s="5"/>
      <c r="C596" s="5"/>
      <c r="D596" s="343"/>
      <c r="E596" s="343"/>
      <c r="F596" s="307"/>
      <c r="G596" s="176" t="s">
        <v>175</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8924927.86</v>
      </c>
    </row>
    <row r="597" spans="2:38" ht="75">
      <c r="B597" s="5"/>
      <c r="C597" s="5"/>
      <c r="D597" s="343"/>
      <c r="E597" s="343"/>
      <c r="F597" s="307"/>
      <c r="G597" s="164" t="s">
        <v>818</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f>
        <v>6724194.3</v>
      </c>
    </row>
    <row r="598" spans="2:38" ht="56.25">
      <c r="B598" s="5"/>
      <c r="C598" s="5"/>
      <c r="D598" s="343"/>
      <c r="E598" s="343"/>
      <c r="F598" s="307"/>
      <c r="G598" s="164" t="s">
        <v>150</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f>
        <v>2200733.5599999996</v>
      </c>
    </row>
    <row r="599" spans="2:38" ht="34.5" hidden="1">
      <c r="B599" s="5"/>
      <c r="C599" s="5"/>
      <c r="D599" s="343"/>
      <c r="E599" s="343"/>
      <c r="F599" s="307"/>
      <c r="G599" s="176" t="s">
        <v>176</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343"/>
      <c r="E600" s="343"/>
      <c r="F600" s="307"/>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343"/>
      <c r="E601" s="343"/>
      <c r="F601" s="307"/>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343"/>
      <c r="E602" s="343"/>
      <c r="F602" s="307"/>
      <c r="G602" s="181" t="s">
        <v>565</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343"/>
      <c r="E603" s="343"/>
      <c r="F603" s="307"/>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343"/>
      <c r="E604" s="343"/>
      <c r="F604" s="307"/>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343"/>
      <c r="E605" s="343"/>
      <c r="F605" s="307"/>
      <c r="G605" s="181" t="s">
        <v>793</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343"/>
      <c r="E606" s="343"/>
      <c r="F606" s="307"/>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343"/>
      <c r="E607" s="343"/>
      <c r="F607" s="307"/>
      <c r="G607" s="95" t="s">
        <v>566</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343"/>
      <c r="E608" s="343"/>
      <c r="F608" s="307"/>
      <c r="G608" s="94" t="s">
        <v>540</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343"/>
      <c r="E609" s="343"/>
      <c r="F609" s="307"/>
      <c r="G609" s="94" t="s">
        <v>541</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343"/>
      <c r="E610" s="343"/>
      <c r="F610" s="307"/>
      <c r="G610" s="94" t="s">
        <v>245</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343"/>
      <c r="E611" s="343"/>
      <c r="F611" s="307"/>
      <c r="G611" s="94" t="s">
        <v>478</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343"/>
      <c r="E612" s="343"/>
      <c r="F612" s="307"/>
      <c r="G612" s="94" t="s">
        <v>479</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343"/>
      <c r="E613" s="343"/>
      <c r="F613" s="307"/>
      <c r="G613" s="94" t="s">
        <v>113</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343"/>
      <c r="E614" s="343"/>
      <c r="F614" s="307"/>
      <c r="G614" s="94" t="s">
        <v>574</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343"/>
      <c r="E615" s="343"/>
      <c r="F615" s="307"/>
      <c r="G615" s="94" t="s">
        <v>5</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343"/>
      <c r="E616" s="343"/>
      <c r="F616" s="307"/>
      <c r="G616" s="94" t="s">
        <v>298</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343"/>
      <c r="E617" s="343"/>
      <c r="F617" s="307"/>
      <c r="G617" s="95" t="s">
        <v>740</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8973592.190000001</v>
      </c>
    </row>
    <row r="618" spans="2:38" ht="75">
      <c r="B618" s="5"/>
      <c r="C618" s="5"/>
      <c r="D618" s="343"/>
      <c r="E618" s="343"/>
      <c r="F618" s="307"/>
      <c r="G618" s="94" t="s">
        <v>870</v>
      </c>
      <c r="H618" s="65"/>
      <c r="I618" s="152"/>
      <c r="J618" s="65"/>
      <c r="K618" s="42"/>
      <c r="L618" s="42"/>
      <c r="M618" s="42"/>
      <c r="N618" s="91">
        <v>3210</v>
      </c>
      <c r="O618" s="65"/>
      <c r="P618" s="65"/>
      <c r="Q618" s="43">
        <v>2000000</v>
      </c>
      <c r="R618" s="43" t="s">
        <v>421</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343"/>
      <c r="E619" s="343"/>
      <c r="F619" s="307"/>
      <c r="G619" s="94" t="s">
        <v>106</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343"/>
      <c r="E620" s="343"/>
      <c r="F620" s="307"/>
      <c r="G620" s="94" t="s">
        <v>303</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f>
        <v>5571521.23</v>
      </c>
    </row>
    <row r="621" spans="2:38" ht="75">
      <c r="B621" s="5"/>
      <c r="C621" s="5"/>
      <c r="D621" s="343"/>
      <c r="E621" s="343"/>
      <c r="F621" s="307"/>
      <c r="G621" s="94" t="s">
        <v>276</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343"/>
      <c r="E622" s="343"/>
      <c r="F622" s="307"/>
      <c r="G622" s="94" t="s">
        <v>277</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343"/>
      <c r="E623" s="343"/>
      <c r="F623" s="307"/>
      <c r="G623" s="94" t="s">
        <v>754</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343"/>
      <c r="E624" s="343"/>
      <c r="F624" s="307"/>
      <c r="G624" s="191" t="s">
        <v>794</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0</v>
      </c>
    </row>
    <row r="625" spans="2:38" ht="37.5">
      <c r="B625" s="5"/>
      <c r="C625" s="5"/>
      <c r="D625" s="343"/>
      <c r="E625" s="343"/>
      <c r="F625" s="307"/>
      <c r="G625" s="193" t="s">
        <v>755</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343"/>
      <c r="E626" s="343"/>
      <c r="F626" s="307"/>
      <c r="G626" s="193" t="s">
        <v>756</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343"/>
      <c r="E627" s="343"/>
      <c r="F627" s="307"/>
      <c r="G627" s="193" t="s">
        <v>748</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343"/>
      <c r="E628" s="343"/>
      <c r="F628" s="307"/>
      <c r="G628" s="193" t="s">
        <v>749</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343"/>
      <c r="E629" s="343"/>
      <c r="F629" s="307"/>
      <c r="G629" s="193" t="s">
        <v>605</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row>
    <row r="630" spans="2:38" ht="56.25">
      <c r="B630" s="5"/>
      <c r="C630" s="5"/>
      <c r="D630" s="343"/>
      <c r="E630" s="343"/>
      <c r="F630" s="307"/>
      <c r="G630" s="193" t="s">
        <v>606</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343"/>
      <c r="E631" s="343"/>
      <c r="F631" s="307"/>
      <c r="G631" s="193" t="s">
        <v>607</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343"/>
      <c r="E632" s="343"/>
      <c r="F632" s="307"/>
      <c r="G632" s="193" t="s">
        <v>608</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343"/>
      <c r="E633" s="343"/>
      <c r="F633" s="307"/>
      <c r="G633" s="193" t="s">
        <v>671</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343"/>
      <c r="E634" s="343"/>
      <c r="F634" s="307"/>
      <c r="G634" s="193" t="s">
        <v>672</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343"/>
      <c r="E635" s="343"/>
      <c r="F635" s="307"/>
      <c r="G635" s="193" t="s">
        <v>295</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343"/>
      <c r="E636" s="343"/>
      <c r="F636" s="307"/>
      <c r="G636" s="193" t="s">
        <v>704</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343"/>
      <c r="E637" s="343"/>
      <c r="F637" s="307"/>
      <c r="G637" s="95" t="s">
        <v>404</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343"/>
      <c r="E638" s="343"/>
      <c r="F638" s="307"/>
      <c r="G638" s="94" t="s">
        <v>869</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343"/>
      <c r="E639" s="343"/>
      <c r="F639" s="307"/>
      <c r="G639" s="94" t="s">
        <v>735</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343"/>
      <c r="E640" s="343"/>
      <c r="F640" s="307"/>
      <c r="G640" s="94" t="s">
        <v>226</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343"/>
      <c r="E641" s="343"/>
      <c r="F641" s="307"/>
      <c r="G641" s="94" t="s">
        <v>656</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343"/>
      <c r="E642" s="343"/>
      <c r="F642" s="307"/>
      <c r="G642" s="94" t="s">
        <v>493</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343"/>
      <c r="E643" s="343"/>
      <c r="F643" s="307"/>
      <c r="G643" s="94" t="s">
        <v>690</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343"/>
      <c r="E644" s="343"/>
      <c r="F644" s="307"/>
      <c r="G644" s="95" t="s">
        <v>792</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343"/>
      <c r="E645" s="343"/>
      <c r="F645" s="307"/>
      <c r="G645" s="94" t="s">
        <v>674</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343"/>
      <c r="E646" s="343"/>
      <c r="F646" s="307"/>
      <c r="G646" s="94" t="s">
        <v>202</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343"/>
      <c r="E647" s="343"/>
      <c r="F647" s="307"/>
      <c r="G647" s="94" t="s">
        <v>825</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343"/>
      <c r="E648" s="343"/>
      <c r="F648" s="307"/>
      <c r="G648" s="94" t="s">
        <v>203</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343"/>
      <c r="E649" s="343"/>
      <c r="F649" s="307"/>
      <c r="G649" s="95" t="s">
        <v>109</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95574.18</v>
      </c>
    </row>
    <row r="650" spans="2:38" ht="84.75" customHeight="1" hidden="1">
      <c r="B650" s="5"/>
      <c r="C650" s="5"/>
      <c r="D650" s="343"/>
      <c r="E650" s="343"/>
      <c r="F650" s="307"/>
      <c r="G650" s="94" t="s">
        <v>658</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343"/>
      <c r="E651" s="343"/>
      <c r="F651" s="307"/>
      <c r="G651" s="94" t="s">
        <v>539</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343"/>
      <c r="E652" s="343"/>
      <c r="F652" s="307"/>
      <c r="G652" s="94" t="s">
        <v>766</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343"/>
      <c r="E653" s="343"/>
      <c r="F653" s="307"/>
      <c r="G653" s="94" t="s">
        <v>296</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row>
    <row r="654" spans="2:38" ht="101.25" customHeight="1">
      <c r="B654" s="5"/>
      <c r="C654" s="5"/>
      <c r="D654" s="343"/>
      <c r="E654" s="343"/>
      <c r="F654" s="307"/>
      <c r="G654" s="94" t="s">
        <v>243</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343"/>
      <c r="E655" s="343"/>
      <c r="F655" s="307"/>
      <c r="G655" s="94" t="s">
        <v>244</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343"/>
      <c r="E656" s="343"/>
      <c r="F656" s="307"/>
      <c r="G656" s="95" t="s">
        <v>822</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343"/>
      <c r="E657" s="343"/>
      <c r="F657" s="307"/>
      <c r="G657" s="94" t="s">
        <v>823</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343"/>
      <c r="E658" s="343"/>
      <c r="F658" s="307"/>
      <c r="G658" s="94" t="s">
        <v>824</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343"/>
      <c r="E659" s="343"/>
      <c r="F659" s="307"/>
      <c r="G659" s="95" t="s">
        <v>405</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343"/>
      <c r="E660" s="343"/>
      <c r="F660" s="307"/>
      <c r="G660" s="94" t="s">
        <v>204</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343"/>
      <c r="E661" s="343"/>
      <c r="F661" s="307"/>
      <c r="G661" s="94" t="s">
        <v>789</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343"/>
      <c r="E662" s="343"/>
      <c r="F662" s="307"/>
      <c r="G662" s="94" t="s">
        <v>182</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343"/>
      <c r="E663" s="343"/>
      <c r="F663" s="307"/>
      <c r="G663" s="94" t="s">
        <v>205</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312" t="s">
        <v>587</v>
      </c>
      <c r="E664" s="312" t="s">
        <v>573</v>
      </c>
      <c r="F664" s="313" t="s">
        <v>588</v>
      </c>
      <c r="G664" s="167"/>
      <c r="H664" s="168"/>
      <c r="I664" s="168"/>
      <c r="J664" s="170"/>
      <c r="K664" s="68">
        <f>K665+K667</f>
        <v>0</v>
      </c>
      <c r="L664" s="42"/>
      <c r="M664" s="42"/>
      <c r="N664" s="91"/>
      <c r="O664" s="170"/>
      <c r="P664" s="170"/>
      <c r="Q664" s="170"/>
      <c r="R664" s="170"/>
      <c r="S664" s="170"/>
      <c r="T664" s="170"/>
      <c r="U664" s="170"/>
      <c r="V664" s="277"/>
      <c r="W664" s="277"/>
      <c r="X664" s="278"/>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312"/>
      <c r="E665" s="312"/>
      <c r="F665" s="313"/>
      <c r="G665" s="94" t="s">
        <v>841</v>
      </c>
      <c r="H665" s="168"/>
      <c r="I665" s="168"/>
      <c r="J665" s="170"/>
      <c r="K665" s="43"/>
      <c r="L665" s="42"/>
      <c r="M665" s="42"/>
      <c r="N665" s="91">
        <v>3220</v>
      </c>
      <c r="O665" s="170"/>
      <c r="P665" s="170"/>
      <c r="Q665" s="170"/>
      <c r="R665" s="170"/>
      <c r="S665" s="170"/>
      <c r="T665" s="170"/>
      <c r="U665" s="170"/>
      <c r="V665" s="277">
        <v>165000</v>
      </c>
      <c r="W665" s="277" t="s">
        <v>421</v>
      </c>
      <c r="X665" s="278"/>
      <c r="Y665" s="43">
        <v>165000</v>
      </c>
      <c r="Z665" s="42"/>
      <c r="AA665" s="42"/>
      <c r="AB665" s="42"/>
      <c r="AC665" s="42"/>
      <c r="AD665" s="42"/>
      <c r="AE665" s="42"/>
      <c r="AF665" s="42"/>
      <c r="AG665" s="42"/>
      <c r="AH665" s="42">
        <v>165000</v>
      </c>
      <c r="AI665" s="42"/>
      <c r="AJ665" s="42"/>
      <c r="AK665" s="42"/>
      <c r="AL665" s="42">
        <v>165000</v>
      </c>
    </row>
    <row r="666" spans="1:38" s="257" customFormat="1" ht="17.25">
      <c r="A666" s="7"/>
      <c r="B666" s="5"/>
      <c r="C666" s="19"/>
      <c r="D666" s="312" t="s">
        <v>464</v>
      </c>
      <c r="E666" s="312" t="s">
        <v>573</v>
      </c>
      <c r="F666" s="313" t="s">
        <v>465</v>
      </c>
      <c r="G666" s="95"/>
      <c r="H666" s="188"/>
      <c r="I666" s="188"/>
      <c r="J666" s="279"/>
      <c r="K666" s="68"/>
      <c r="L666" s="67"/>
      <c r="M666" s="67"/>
      <c r="N666" s="256"/>
      <c r="O666" s="279"/>
      <c r="P666" s="279"/>
      <c r="Q666" s="279"/>
      <c r="R666" s="279"/>
      <c r="S666" s="279"/>
      <c r="T666" s="279"/>
      <c r="U666" s="279"/>
      <c r="V666" s="280"/>
      <c r="W666" s="280"/>
      <c r="X666" s="281"/>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08">
      <c r="B667" s="5"/>
      <c r="C667" s="19"/>
      <c r="D667" s="312"/>
      <c r="E667" s="312"/>
      <c r="F667" s="313"/>
      <c r="G667" s="94" t="s">
        <v>293</v>
      </c>
      <c r="H667" s="168"/>
      <c r="I667" s="168"/>
      <c r="J667" s="170"/>
      <c r="K667" s="43"/>
      <c r="L667" s="42"/>
      <c r="M667" s="42"/>
      <c r="N667" s="91">
        <v>3220</v>
      </c>
      <c r="O667" s="170"/>
      <c r="P667" s="170"/>
      <c r="Q667" s="170"/>
      <c r="R667" s="170"/>
      <c r="S667" s="170"/>
      <c r="T667" s="170"/>
      <c r="U667" s="170"/>
      <c r="V667" s="277">
        <v>335000</v>
      </c>
      <c r="W667" s="277"/>
      <c r="X667" s="278"/>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570</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70226000.85000001</v>
      </c>
    </row>
    <row r="669" spans="2:38" ht="18">
      <c r="B669" s="18"/>
      <c r="D669" s="317" t="s">
        <v>152</v>
      </c>
      <c r="E669" s="347" t="s">
        <v>408</v>
      </c>
      <c r="F669" s="306" t="s">
        <v>159</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6">
      <c r="B670" s="18"/>
      <c r="D670" s="343"/>
      <c r="E670" s="349"/>
      <c r="F670" s="307"/>
      <c r="G670" s="195" t="s">
        <v>206</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54">
      <c r="B671" s="18"/>
      <c r="D671" s="343"/>
      <c r="E671" s="349"/>
      <c r="F671" s="307"/>
      <c r="G671" s="94" t="s">
        <v>207</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36">
      <c r="B672" s="18"/>
      <c r="D672" s="318"/>
      <c r="E672" s="348"/>
      <c r="F672" s="305"/>
      <c r="G672" s="94" t="s">
        <v>576</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310" t="s">
        <v>161</v>
      </c>
      <c r="E673" s="310" t="s">
        <v>590</v>
      </c>
      <c r="F673" s="306" t="s">
        <v>50</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311"/>
      <c r="E674" s="311"/>
      <c r="F674" s="307"/>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311"/>
      <c r="E675" s="311"/>
      <c r="F675" s="307"/>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311"/>
      <c r="E676" s="311"/>
      <c r="F676" s="307"/>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311"/>
      <c r="E677" s="311"/>
      <c r="F677" s="307"/>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311"/>
      <c r="E678" s="311"/>
      <c r="F678" s="307"/>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
      <c r="B679" s="5"/>
      <c r="C679" s="5"/>
      <c r="D679" s="310" t="s">
        <v>162</v>
      </c>
      <c r="E679" s="310" t="s">
        <v>592</v>
      </c>
      <c r="F679" s="306" t="s">
        <v>591</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54">
      <c r="B680" s="5"/>
      <c r="C680" s="5"/>
      <c r="D680" s="311"/>
      <c r="E680" s="311"/>
      <c r="F680" s="307"/>
      <c r="G680" s="108" t="s">
        <v>12</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36">
      <c r="B681" s="5"/>
      <c r="C681" s="5"/>
      <c r="D681" s="311"/>
      <c r="E681" s="311"/>
      <c r="F681" s="307"/>
      <c r="G681" s="94" t="s">
        <v>13</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311"/>
      <c r="E682" s="311"/>
      <c r="F682" s="307"/>
      <c r="G682" s="94" t="s">
        <v>14</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311"/>
      <c r="E683" s="311"/>
      <c r="F683" s="307"/>
      <c r="G683" s="108" t="s">
        <v>731</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315" t="s">
        <v>163</v>
      </c>
      <c r="E684" s="315" t="s">
        <v>344</v>
      </c>
      <c r="F684" s="289" t="s">
        <v>148</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316"/>
      <c r="E685" s="316"/>
      <c r="F685" s="290"/>
      <c r="G685" s="94" t="s">
        <v>502</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317" t="s">
        <v>512</v>
      </c>
      <c r="E686" s="317" t="s">
        <v>575</v>
      </c>
      <c r="F686" s="306" t="s">
        <v>172</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318"/>
      <c r="E687" s="318"/>
      <c r="F687" s="307"/>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310" t="s">
        <v>638</v>
      </c>
      <c r="E688" s="310" t="s">
        <v>782</v>
      </c>
      <c r="F688" s="306" t="s">
        <v>577</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311"/>
      <c r="E689" s="311"/>
      <c r="F689" s="307"/>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311"/>
      <c r="E690" s="311"/>
      <c r="F690" s="307"/>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311"/>
      <c r="E691" s="311"/>
      <c r="F691" s="307"/>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2"/>
      <c r="E692" s="302"/>
      <c r="F692" s="305"/>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310" t="s">
        <v>579</v>
      </c>
      <c r="E693" s="310" t="s">
        <v>581</v>
      </c>
      <c r="F693" s="306" t="s">
        <v>583</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311"/>
      <c r="E694" s="311"/>
      <c r="F694" s="307"/>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311"/>
      <c r="E695" s="311"/>
      <c r="F695" s="307"/>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2"/>
      <c r="E696" s="302"/>
      <c r="F696" s="305"/>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310" t="s">
        <v>871</v>
      </c>
      <c r="E697" s="310" t="s">
        <v>872</v>
      </c>
      <c r="F697" s="306" t="s">
        <v>585</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771074.77</v>
      </c>
    </row>
    <row r="698" spans="2:38" ht="97.5" customHeight="1">
      <c r="B698" s="18"/>
      <c r="C698" s="18"/>
      <c r="D698" s="311"/>
      <c r="E698" s="311"/>
      <c r="F698" s="307"/>
      <c r="G698" s="141" t="s">
        <v>732</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311"/>
      <c r="E699" s="311"/>
      <c r="F699" s="307"/>
      <c r="G699" s="141" t="s">
        <v>733</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311"/>
      <c r="E700" s="311"/>
      <c r="F700" s="307"/>
      <c r="G700" s="141" t="s">
        <v>536</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311"/>
      <c r="E701" s="311"/>
      <c r="F701" s="307"/>
      <c r="G701" s="141" t="s">
        <v>0</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311"/>
      <c r="E702" s="311"/>
      <c r="F702" s="307"/>
      <c r="G702" s="141" t="s">
        <v>9</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311"/>
      <c r="E703" s="311"/>
      <c r="F703" s="307"/>
      <c r="G703" s="94" t="s">
        <v>711</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311"/>
      <c r="E704" s="311"/>
      <c r="F704" s="307"/>
      <c r="G704" s="94" t="s">
        <v>323</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311"/>
      <c r="E705" s="311"/>
      <c r="F705" s="307"/>
      <c r="G705" s="94" t="s">
        <v>324</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311"/>
      <c r="E706" s="311"/>
      <c r="F706" s="307"/>
      <c r="G706" s="141" t="s">
        <v>325</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311"/>
      <c r="E707" s="311"/>
      <c r="F707" s="307"/>
      <c r="G707" s="141" t="s">
        <v>377</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311"/>
      <c r="E708" s="311"/>
      <c r="F708" s="307"/>
      <c r="G708" s="141" t="s">
        <v>378</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311"/>
      <c r="E709" s="311"/>
      <c r="F709" s="307"/>
      <c r="G709" s="141" t="s">
        <v>561</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311"/>
      <c r="E710" s="311"/>
      <c r="F710" s="307"/>
      <c r="G710" s="141" t="s">
        <v>562</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311"/>
      <c r="E711" s="311"/>
      <c r="F711" s="307"/>
      <c r="G711" s="141" t="s">
        <v>806</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row>
    <row r="712" spans="1:38" s="40" customFormat="1" ht="72">
      <c r="A712" s="41"/>
      <c r="B712" s="18"/>
      <c r="C712" s="18"/>
      <c r="D712" s="311"/>
      <c r="E712" s="311"/>
      <c r="F712" s="307"/>
      <c r="G712" s="108" t="s">
        <v>807</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311"/>
      <c r="E713" s="311"/>
      <c r="F713" s="307"/>
      <c r="G713" s="108" t="s">
        <v>442</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311"/>
      <c r="E714" s="311"/>
      <c r="F714" s="307"/>
      <c r="G714" s="94" t="s">
        <v>443</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311"/>
      <c r="E715" s="311"/>
      <c r="F715" s="307"/>
      <c r="G715" s="314" t="s">
        <v>490</v>
      </c>
      <c r="H715" s="207"/>
      <c r="I715" s="123"/>
      <c r="J715" s="208"/>
      <c r="K715" s="128"/>
      <c r="L715" s="128"/>
      <c r="M715" s="128"/>
      <c r="N715" s="292">
        <v>3210</v>
      </c>
      <c r="O715" s="285"/>
      <c r="P715" s="285"/>
      <c r="Q715" s="287">
        <v>1050000</v>
      </c>
      <c r="R715" s="287">
        <v>1300000</v>
      </c>
      <c r="S715" s="287"/>
      <c r="T715" s="287"/>
      <c r="U715" s="268"/>
      <c r="V715" s="268"/>
      <c r="W715" s="268"/>
      <c r="X715" s="287"/>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311"/>
      <c r="E716" s="311"/>
      <c r="F716" s="307"/>
      <c r="G716" s="291"/>
      <c r="H716" s="207"/>
      <c r="I716" s="123"/>
      <c r="J716" s="208"/>
      <c r="K716" s="128"/>
      <c r="L716" s="128"/>
      <c r="M716" s="128"/>
      <c r="N716" s="293"/>
      <c r="O716" s="286"/>
      <c r="P716" s="286"/>
      <c r="Q716" s="288"/>
      <c r="R716" s="288"/>
      <c r="S716" s="288"/>
      <c r="T716" s="288"/>
      <c r="U716" s="269"/>
      <c r="V716" s="269"/>
      <c r="W716" s="269"/>
      <c r="X716" s="288"/>
      <c r="Y716" s="53">
        <v>1300000</v>
      </c>
      <c r="Z716" s="263"/>
      <c r="AA716" s="263"/>
      <c r="AB716" s="263"/>
      <c r="AC716" s="263"/>
      <c r="AD716" s="263"/>
      <c r="AE716" s="263"/>
      <c r="AF716" s="263">
        <v>100000</v>
      </c>
      <c r="AG716" s="263">
        <v>240000</v>
      </c>
      <c r="AH716" s="263">
        <v>240000</v>
      </c>
      <c r="AI716" s="263">
        <v>240000</v>
      </c>
      <c r="AJ716" s="263">
        <v>240000</v>
      </c>
      <c r="AK716" s="263">
        <v>240000</v>
      </c>
      <c r="AL716" s="263"/>
    </row>
    <row r="717" spans="2:38" ht="36">
      <c r="B717" s="5"/>
      <c r="C717" s="5"/>
      <c r="D717" s="311"/>
      <c r="E717" s="311"/>
      <c r="F717" s="307"/>
      <c r="G717" s="141" t="s">
        <v>444</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310" t="s">
        <v>166</v>
      </c>
      <c r="E718" s="310" t="s">
        <v>592</v>
      </c>
      <c r="F718" s="306" t="s">
        <v>586</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311"/>
      <c r="E719" s="311"/>
      <c r="F719" s="307"/>
      <c r="G719" s="108" t="s">
        <v>626</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311"/>
      <c r="E720" s="311"/>
      <c r="F720" s="307"/>
      <c r="G720" s="210" t="s">
        <v>625</v>
      </c>
      <c r="H720" s="207"/>
      <c r="I720" s="123"/>
      <c r="J720" s="208"/>
      <c r="K720" s="128"/>
      <c r="L720" s="128"/>
      <c r="M720" s="128"/>
      <c r="N720" s="91">
        <v>3210</v>
      </c>
      <c r="O720" s="209"/>
      <c r="P720" s="209"/>
      <c r="Q720" s="53">
        <v>200000</v>
      </c>
      <c r="R720" s="53" t="s">
        <v>421</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310" t="s">
        <v>627</v>
      </c>
      <c r="E721" s="317" t="s">
        <v>628</v>
      </c>
      <c r="F721" s="306" t="s">
        <v>629</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2"/>
      <c r="E722" s="318"/>
      <c r="F722" s="305"/>
      <c r="G722" s="94" t="s">
        <v>630</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310" t="s">
        <v>568</v>
      </c>
      <c r="E723" s="310" t="s">
        <v>358</v>
      </c>
      <c r="F723" s="306" t="s">
        <v>412</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63548672.540000014</v>
      </c>
    </row>
    <row r="724" spans="2:38" ht="95.25" customHeight="1">
      <c r="B724" s="18"/>
      <c r="C724" s="18"/>
      <c r="D724" s="311"/>
      <c r="E724" s="311"/>
      <c r="F724" s="307"/>
      <c r="G724" s="94" t="s">
        <v>596</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311"/>
      <c r="E725" s="311"/>
      <c r="F725" s="307"/>
      <c r="G725" s="146" t="s">
        <v>372</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311"/>
      <c r="E726" s="311"/>
      <c r="F726" s="307"/>
      <c r="G726" s="146" t="s">
        <v>356</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311"/>
      <c r="E727" s="311"/>
      <c r="F727" s="307"/>
      <c r="G727" s="146" t="s">
        <v>216</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311"/>
      <c r="E728" s="311"/>
      <c r="F728" s="307"/>
      <c r="G728" s="146" t="s">
        <v>771</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311"/>
      <c r="E729" s="311"/>
      <c r="F729" s="307"/>
      <c r="G729" s="146" t="s">
        <v>772</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311"/>
      <c r="E730" s="311"/>
      <c r="F730" s="307"/>
      <c r="G730" s="146" t="s">
        <v>773</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311"/>
      <c r="E731" s="311"/>
      <c r="F731" s="307"/>
      <c r="G731" s="146" t="s">
        <v>554</v>
      </c>
      <c r="H731" s="211"/>
      <c r="I731" s="92"/>
      <c r="J731" s="206"/>
      <c r="K731" s="53"/>
      <c r="L731" s="53"/>
      <c r="M731" s="42"/>
      <c r="N731" s="91">
        <v>3132</v>
      </c>
      <c r="O731" s="53"/>
      <c r="P731" s="206"/>
      <c r="Q731" s="42">
        <v>850000</v>
      </c>
      <c r="R731" s="42"/>
      <c r="S731" s="253" t="s">
        <v>555</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311"/>
      <c r="E732" s="311"/>
      <c r="F732" s="307"/>
      <c r="G732" s="146" t="s">
        <v>556</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311"/>
      <c r="E733" s="311"/>
      <c r="F733" s="307"/>
      <c r="G733" s="146" t="s">
        <v>139</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311"/>
      <c r="E734" s="311"/>
      <c r="F734" s="307"/>
      <c r="G734" s="146" t="s">
        <v>140</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311"/>
      <c r="E735" s="311"/>
      <c r="F735" s="307"/>
      <c r="G735" s="146" t="s">
        <v>425</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311"/>
      <c r="E736" s="311"/>
      <c r="F736" s="307"/>
      <c r="G736" s="146" t="s">
        <v>235</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311"/>
      <c r="E737" s="311"/>
      <c r="F737" s="307"/>
      <c r="G737" s="146" t="s">
        <v>798</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311"/>
      <c r="E738" s="311"/>
      <c r="F738" s="307"/>
      <c r="G738" s="94" t="s">
        <v>426</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311"/>
      <c r="E739" s="311"/>
      <c r="F739" s="307"/>
      <c r="G739" s="146" t="s">
        <v>427</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311"/>
      <c r="E740" s="311"/>
      <c r="F740" s="307"/>
      <c r="G740" s="94" t="s">
        <v>156</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311"/>
      <c r="E741" s="311"/>
      <c r="F741" s="307"/>
      <c r="G741" s="94" t="s">
        <v>185</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311"/>
      <c r="E742" s="311"/>
      <c r="F742" s="307"/>
      <c r="G742" s="94" t="s">
        <v>707</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311"/>
      <c r="E743" s="311"/>
      <c r="F743" s="307"/>
      <c r="G743" s="94" t="s">
        <v>104</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311"/>
      <c r="E744" s="311"/>
      <c r="F744" s="307"/>
      <c r="G744" s="94" t="s">
        <v>852</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311"/>
      <c r="E745" s="311"/>
      <c r="F745" s="307"/>
      <c r="G745" s="94" t="s">
        <v>853</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311"/>
      <c r="E746" s="311"/>
      <c r="F746" s="307"/>
      <c r="G746" s="94" t="s">
        <v>717</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v>105000</v>
      </c>
    </row>
    <row r="747" spans="2:38" ht="36">
      <c r="B747" s="18"/>
      <c r="C747" s="18"/>
      <c r="D747" s="311"/>
      <c r="E747" s="311"/>
      <c r="F747" s="307"/>
      <c r="G747" s="146" t="s">
        <v>217</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311"/>
      <c r="E748" s="311"/>
      <c r="F748" s="307"/>
      <c r="G748" s="146" t="s">
        <v>218</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311"/>
      <c r="E749" s="311"/>
      <c r="F749" s="307"/>
      <c r="G749" s="146" t="s">
        <v>219</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311"/>
      <c r="E750" s="311"/>
      <c r="F750" s="307"/>
      <c r="G750" s="146" t="s">
        <v>8</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311"/>
      <c r="E751" s="311"/>
      <c r="F751" s="307"/>
      <c r="G751" s="146" t="s">
        <v>422</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311"/>
      <c r="E752" s="311"/>
      <c r="F752" s="307"/>
      <c r="G752" s="94" t="s">
        <v>854</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f>
        <v>3456232</v>
      </c>
    </row>
    <row r="753" spans="2:38" ht="54">
      <c r="B753" s="18"/>
      <c r="C753" s="18"/>
      <c r="D753" s="311"/>
      <c r="E753" s="311"/>
      <c r="F753" s="307"/>
      <c r="G753" s="94" t="s">
        <v>423</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311"/>
      <c r="E754" s="311"/>
      <c r="F754" s="307"/>
      <c r="G754" s="94" t="s">
        <v>238</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311"/>
      <c r="E755" s="311"/>
      <c r="F755" s="307"/>
      <c r="G755" s="94" t="s">
        <v>212</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311"/>
      <c r="E756" s="311"/>
      <c r="F756" s="307"/>
      <c r="G756" s="94" t="s">
        <v>597</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f>
        <v>2192901.8499999996</v>
      </c>
    </row>
    <row r="757" spans="2:38" ht="37.5" customHeight="1">
      <c r="B757" s="18"/>
      <c r="C757" s="18"/>
      <c r="D757" s="311"/>
      <c r="E757" s="311"/>
      <c r="F757" s="307"/>
      <c r="G757" s="94" t="s">
        <v>424</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311"/>
      <c r="E758" s="311"/>
      <c r="F758" s="307"/>
      <c r="G758" s="94" t="s">
        <v>722</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311"/>
      <c r="E759" s="311"/>
      <c r="F759" s="307"/>
      <c r="G759" s="94" t="s">
        <v>259</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311"/>
      <c r="E760" s="311"/>
      <c r="F760" s="307"/>
      <c r="G760" s="94" t="s">
        <v>260</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311"/>
      <c r="E761" s="311"/>
      <c r="F761" s="307"/>
      <c r="G761" s="94" t="s">
        <v>598</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311"/>
      <c r="E762" s="311"/>
      <c r="F762" s="307"/>
      <c r="G762" s="94" t="s">
        <v>287</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311"/>
      <c r="E763" s="311"/>
      <c r="F763" s="307"/>
      <c r="G763" s="94" t="s">
        <v>843</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311"/>
      <c r="E764" s="311"/>
      <c r="F764" s="307"/>
      <c r="G764" s="94" t="s">
        <v>814</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311"/>
      <c r="E765" s="311"/>
      <c r="F765" s="307"/>
      <c r="G765" s="94" t="s">
        <v>191</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311"/>
      <c r="E766" s="311"/>
      <c r="F766" s="307"/>
      <c r="G766" s="94" t="s">
        <v>516</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93</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601</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552</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row>
    <row r="770" spans="2:38" ht="72">
      <c r="B770" s="18"/>
      <c r="C770" s="18"/>
      <c r="D770" s="127"/>
      <c r="E770" s="127"/>
      <c r="F770" s="116"/>
      <c r="G770" s="94" t="s">
        <v>553</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f>
        <v>575193.63</v>
      </c>
    </row>
    <row r="771" spans="2:38" ht="72">
      <c r="B771" s="18"/>
      <c r="C771" s="18"/>
      <c r="D771" s="127"/>
      <c r="E771" s="127"/>
      <c r="F771" s="116"/>
      <c r="G771" s="94" t="s">
        <v>730</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856</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215</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f>
        <v>444001.5</v>
      </c>
    </row>
    <row r="774" spans="2:38" ht="54">
      <c r="B774" s="18"/>
      <c r="C774" s="18"/>
      <c r="D774" s="127"/>
      <c r="E774" s="127"/>
      <c r="F774" s="116"/>
      <c r="G774" s="94" t="s">
        <v>506</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477</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299</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300</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315" t="s">
        <v>464</v>
      </c>
      <c r="E778" s="315" t="s">
        <v>573</v>
      </c>
      <c r="F778" s="289" t="s">
        <v>465</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316"/>
      <c r="E779" s="316"/>
      <c r="F779" s="290"/>
      <c r="G779" s="94" t="s">
        <v>184</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346" t="s">
        <v>160</v>
      </c>
      <c r="E780" s="346" t="s">
        <v>61</v>
      </c>
      <c r="F780" s="345" t="s">
        <v>510</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346"/>
      <c r="E781" s="346"/>
      <c r="F781" s="345"/>
      <c r="G781" s="94" t="s">
        <v>322</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346"/>
      <c r="E782" s="346"/>
      <c r="F782" s="345"/>
      <c r="G782" s="94" t="s">
        <v>770</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346"/>
      <c r="E783" s="346"/>
      <c r="F783" s="345"/>
      <c r="G783" s="95" t="s">
        <v>47</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346"/>
      <c r="E784" s="346"/>
      <c r="F784" s="345"/>
      <c r="G784" s="94" t="s">
        <v>821</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346"/>
      <c r="E785" s="346"/>
      <c r="F785" s="345"/>
      <c r="G785" s="94" t="s">
        <v>433</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346"/>
      <c r="E786" s="346"/>
      <c r="F786" s="345"/>
      <c r="G786" s="94" t="s">
        <v>210</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346"/>
      <c r="E787" s="346"/>
      <c r="F787" s="345"/>
      <c r="G787" s="94" t="s">
        <v>230</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346"/>
      <c r="E788" s="346"/>
      <c r="F788" s="345"/>
      <c r="G788" s="94" t="s">
        <v>820</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346"/>
      <c r="E789" s="346"/>
      <c r="F789" s="345"/>
      <c r="G789" s="95" t="s">
        <v>619</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346"/>
      <c r="E790" s="346"/>
      <c r="F790" s="345"/>
      <c r="G790" s="94" t="s">
        <v>557</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346"/>
      <c r="E791" s="346"/>
      <c r="F791" s="345"/>
      <c r="G791" s="94" t="s">
        <v>850</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346"/>
      <c r="E792" s="346"/>
      <c r="F792" s="345"/>
      <c r="G792" s="95" t="s">
        <v>620</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346"/>
      <c r="E793" s="346"/>
      <c r="F793" s="345"/>
      <c r="G793" s="94" t="s">
        <v>87</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346"/>
      <c r="E794" s="346"/>
      <c r="F794" s="345"/>
      <c r="G794" s="195" t="s">
        <v>254</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346"/>
      <c r="E795" s="346"/>
      <c r="F795" s="345"/>
      <c r="G795" s="94" t="s">
        <v>88</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346"/>
      <c r="E796" s="346"/>
      <c r="F796" s="345"/>
      <c r="G796" s="94" t="s">
        <v>89</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346"/>
      <c r="E797" s="346"/>
      <c r="F797" s="345"/>
      <c r="G797" s="94" t="s">
        <v>90</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346"/>
      <c r="E798" s="346"/>
      <c r="F798" s="345"/>
      <c r="G798" s="94" t="s">
        <v>85</v>
      </c>
      <c r="H798" s="62"/>
      <c r="I798" s="149"/>
      <c r="J798" s="150"/>
      <c r="K798" s="42"/>
      <c r="L798" s="42"/>
      <c r="M798" s="42"/>
      <c r="N798" s="91">
        <v>3110</v>
      </c>
      <c r="O798" s="150"/>
      <c r="P798" s="150"/>
      <c r="Q798" s="53">
        <v>90000</v>
      </c>
      <c r="R798" s="53"/>
      <c r="S798" s="255" t="s">
        <v>662</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546</v>
      </c>
      <c r="D799" s="102"/>
      <c r="E799" s="103"/>
      <c r="F799" s="77" t="s">
        <v>571</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2054897.5899999999</v>
      </c>
    </row>
    <row r="800" spans="2:38" ht="18">
      <c r="B800" s="5"/>
      <c r="D800" s="317" t="s">
        <v>152</v>
      </c>
      <c r="E800" s="347" t="s">
        <v>408</v>
      </c>
      <c r="F800" s="306" t="s">
        <v>159</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343"/>
      <c r="E801" s="349"/>
      <c r="F801" s="307"/>
      <c r="G801" s="88" t="s">
        <v>435</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343"/>
      <c r="E802" s="349"/>
      <c r="F802" s="307"/>
      <c r="G802" s="88" t="s">
        <v>368</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343"/>
      <c r="E803" s="349"/>
      <c r="F803" s="307"/>
      <c r="G803" s="88" t="s">
        <v>654</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343"/>
      <c r="E804" s="349"/>
      <c r="F804" s="307"/>
      <c r="G804" s="88" t="s">
        <v>558</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310" t="s">
        <v>627</v>
      </c>
      <c r="E805" s="317" t="s">
        <v>628</v>
      </c>
      <c r="F805" s="306" t="s">
        <v>629</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311"/>
      <c r="E806" s="343"/>
      <c r="F806" s="307"/>
      <c r="G806" s="88" t="s">
        <v>279</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2"/>
      <c r="E807" s="318"/>
      <c r="F807" s="305"/>
      <c r="G807" s="88" t="s">
        <v>812</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310" t="s">
        <v>362</v>
      </c>
      <c r="E808" s="317" t="s">
        <v>872</v>
      </c>
      <c r="F808" s="306" t="s">
        <v>70</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311"/>
      <c r="E809" s="343"/>
      <c r="F809" s="307"/>
      <c r="G809" s="95" t="s">
        <v>851</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2"/>
      <c r="E810" s="318"/>
      <c r="F810" s="305"/>
      <c r="G810" s="88" t="s">
        <v>407</v>
      </c>
      <c r="H810" s="221"/>
      <c r="I810" s="222"/>
      <c r="J810" s="223"/>
      <c r="K810" s="86"/>
      <c r="L810" s="86"/>
      <c r="M810" s="86"/>
      <c r="N810" s="91">
        <v>3210</v>
      </c>
      <c r="O810" s="223"/>
      <c r="P810" s="223"/>
      <c r="Q810" s="72"/>
      <c r="R810" s="72"/>
      <c r="S810" s="72"/>
      <c r="T810" s="72"/>
      <c r="U810" s="72"/>
      <c r="V810" s="72"/>
      <c r="W810" s="72"/>
      <c r="X810" s="72"/>
      <c r="Y810" s="267">
        <f>180000-155962</f>
        <v>24038</v>
      </c>
      <c r="Z810" s="42"/>
      <c r="AA810" s="42"/>
      <c r="AB810" s="42"/>
      <c r="AC810" s="42"/>
      <c r="AD810" s="42"/>
      <c r="AE810" s="42"/>
      <c r="AF810" s="42"/>
      <c r="AG810" s="42">
        <f>24038</f>
        <v>24038</v>
      </c>
      <c r="AH810" s="42"/>
      <c r="AI810" s="42"/>
      <c r="AJ810" s="42"/>
      <c r="AK810" s="42"/>
      <c r="AL810" s="42"/>
    </row>
    <row r="811" spans="2:38" ht="18">
      <c r="B811" s="5"/>
      <c r="C811" s="5"/>
      <c r="D811" s="346" t="s">
        <v>160</v>
      </c>
      <c r="E811" s="346" t="s">
        <v>61</v>
      </c>
      <c r="F811" s="345" t="s">
        <v>510</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1805924.5899999999</v>
      </c>
    </row>
    <row r="812" spans="2:38" ht="120.75" customHeight="1" hidden="1">
      <c r="B812" s="18"/>
      <c r="C812" s="18"/>
      <c r="D812" s="346"/>
      <c r="E812" s="346"/>
      <c r="F812" s="345"/>
      <c r="G812" s="88" t="s">
        <v>69</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346"/>
      <c r="E813" s="346"/>
      <c r="F813" s="345"/>
      <c r="G813" s="95" t="s">
        <v>393</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1805924.5899999999</v>
      </c>
    </row>
    <row r="814" spans="2:38" ht="54">
      <c r="B814" s="5"/>
      <c r="C814" s="5"/>
      <c r="D814" s="346"/>
      <c r="E814" s="346"/>
      <c r="F814" s="345"/>
      <c r="G814" s="210" t="s">
        <v>114</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346"/>
      <c r="E815" s="346"/>
      <c r="F815" s="345"/>
      <c r="G815" s="210" t="s">
        <v>813</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346"/>
      <c r="E816" s="346"/>
      <c r="F816" s="345"/>
      <c r="G816" s="210" t="s">
        <v>115</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f>
        <v>436614.71</v>
      </c>
    </row>
    <row r="817" spans="2:38" ht="36">
      <c r="B817" s="5"/>
      <c r="C817" s="5"/>
      <c r="D817" s="346"/>
      <c r="E817" s="346"/>
      <c r="F817" s="345"/>
      <c r="G817" s="210" t="s">
        <v>819</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346"/>
      <c r="E818" s="346"/>
      <c r="F818" s="345"/>
      <c r="G818" s="210" t="s">
        <v>79</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346"/>
      <c r="E819" s="346"/>
      <c r="F819" s="345"/>
      <c r="G819" s="210" t="s">
        <v>874</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547</v>
      </c>
      <c r="C820" s="5"/>
      <c r="D820" s="346"/>
      <c r="E820" s="346"/>
      <c r="F820" s="345"/>
      <c r="G820" s="95" t="s">
        <v>876</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572</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44" t="s">
        <v>152</v>
      </c>
      <c r="E822" s="344" t="s">
        <v>408</v>
      </c>
      <c r="F822" s="345" t="s">
        <v>159</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44"/>
      <c r="E823" s="344"/>
      <c r="F823" s="345"/>
      <c r="G823" s="141" t="s">
        <v>237</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44" t="s">
        <v>160</v>
      </c>
      <c r="E824" s="344" t="s">
        <v>61</v>
      </c>
      <c r="F824" s="345" t="s">
        <v>510</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44"/>
      <c r="E825" s="344"/>
      <c r="F825" s="345"/>
      <c r="G825" s="141" t="s">
        <v>603</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791</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317" t="s">
        <v>360</v>
      </c>
      <c r="E827" s="317" t="s">
        <v>573</v>
      </c>
      <c r="F827" s="306" t="s">
        <v>790</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343"/>
      <c r="E828" s="343"/>
      <c r="F828" s="307"/>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317" t="s">
        <v>587</v>
      </c>
      <c r="E829" s="317" t="s">
        <v>573</v>
      </c>
      <c r="F829" s="306" t="s">
        <v>588</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318"/>
      <c r="E830" s="318"/>
      <c r="F830" s="305"/>
      <c r="G830" s="139" t="s">
        <v>211</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317" t="s">
        <v>464</v>
      </c>
      <c r="E831" s="317" t="s">
        <v>573</v>
      </c>
      <c r="F831" s="306" t="s">
        <v>465</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343"/>
      <c r="E832" s="343"/>
      <c r="F832" s="307"/>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653</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60100609.769999996</v>
      </c>
      <c r="AJ833" s="48">
        <f t="shared" si="103"/>
        <v>33634422.18</v>
      </c>
      <c r="AK833" s="48">
        <f t="shared" si="103"/>
        <v>30600217.79</v>
      </c>
      <c r="AL833" s="48">
        <f t="shared" si="103"/>
        <v>268965205.19</v>
      </c>
    </row>
    <row r="835" spans="25:32" ht="21">
      <c r="Y835" s="261"/>
      <c r="AF835" s="258"/>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E187:E292"/>
    <mergeCell ref="F187:F292"/>
    <mergeCell ref="G192:G193"/>
    <mergeCell ref="N192:N193"/>
    <mergeCell ref="Y192:Y193"/>
    <mergeCell ref="G431:G432"/>
    <mergeCell ref="N431:N432"/>
    <mergeCell ref="Y431:Y432"/>
    <mergeCell ref="F490:F492"/>
    <mergeCell ref="D490:D492"/>
    <mergeCell ref="D500:D509"/>
    <mergeCell ref="D493:D494"/>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595:D663"/>
    <mergeCell ref="E595:E663"/>
    <mergeCell ref="F595:F663"/>
    <mergeCell ref="D669:D672"/>
    <mergeCell ref="E669:E672"/>
    <mergeCell ref="F669:F672"/>
    <mergeCell ref="D664:D665"/>
    <mergeCell ref="E664:E665"/>
    <mergeCell ref="F664:F665"/>
    <mergeCell ref="D666:D667"/>
    <mergeCell ref="D566:D567"/>
    <mergeCell ref="E566:E567"/>
    <mergeCell ref="F566:F567"/>
    <mergeCell ref="D568:D594"/>
    <mergeCell ref="E568:E594"/>
    <mergeCell ref="F568:F594"/>
    <mergeCell ref="D555:D556"/>
    <mergeCell ref="E555:E556"/>
    <mergeCell ref="F555:F556"/>
    <mergeCell ref="D557:D565"/>
    <mergeCell ref="E557:E565"/>
    <mergeCell ref="F557:F565"/>
    <mergeCell ref="D530:D554"/>
    <mergeCell ref="E530:E554"/>
    <mergeCell ref="F530:F554"/>
    <mergeCell ref="D528:D529"/>
    <mergeCell ref="E528:E529"/>
    <mergeCell ref="D454:D471"/>
    <mergeCell ref="E454:E471"/>
    <mergeCell ref="F454:F471"/>
    <mergeCell ref="D475:D486"/>
    <mergeCell ref="E475:E486"/>
    <mergeCell ref="F475:F486"/>
    <mergeCell ref="D472:D474"/>
    <mergeCell ref="E472:E474"/>
    <mergeCell ref="F472:F474"/>
    <mergeCell ref="D427:D433"/>
    <mergeCell ref="E427:E433"/>
    <mergeCell ref="F427:F433"/>
    <mergeCell ref="D434:D452"/>
    <mergeCell ref="E434:E452"/>
    <mergeCell ref="F434:F452"/>
    <mergeCell ref="D402:D410"/>
    <mergeCell ref="E402:E410"/>
    <mergeCell ref="F402:F410"/>
    <mergeCell ref="D411:D426"/>
    <mergeCell ref="E411:E426"/>
    <mergeCell ref="F411:F426"/>
    <mergeCell ref="D382:D399"/>
    <mergeCell ref="E382:E399"/>
    <mergeCell ref="F382:F399"/>
    <mergeCell ref="D400:D401"/>
    <mergeCell ref="E400:E401"/>
    <mergeCell ref="F400:F401"/>
    <mergeCell ref="D356:D379"/>
    <mergeCell ref="E356:E379"/>
    <mergeCell ref="F356:F379"/>
    <mergeCell ref="D380:D381"/>
    <mergeCell ref="E380:E381"/>
    <mergeCell ref="F380:F381"/>
    <mergeCell ref="D344:D355"/>
    <mergeCell ref="E344:E355"/>
    <mergeCell ref="F344:F355"/>
    <mergeCell ref="D333:D343"/>
    <mergeCell ref="E333:E343"/>
    <mergeCell ref="F333:F343"/>
    <mergeCell ref="E321:E325"/>
    <mergeCell ref="F321:F325"/>
    <mergeCell ref="F316:F317"/>
    <mergeCell ref="E293:E313"/>
    <mergeCell ref="F293:F313"/>
    <mergeCell ref="F326:F332"/>
    <mergeCell ref="AK3:AK4"/>
    <mergeCell ref="D318:D320"/>
    <mergeCell ref="E318:E320"/>
    <mergeCell ref="F318:F320"/>
    <mergeCell ref="D187:D292"/>
    <mergeCell ref="D316:D317"/>
    <mergeCell ref="E316:E317"/>
    <mergeCell ref="D293:D313"/>
    <mergeCell ref="D321:D325"/>
    <mergeCell ref="AG3:AG4"/>
    <mergeCell ref="AH3:AH4"/>
    <mergeCell ref="AI3:AI4"/>
    <mergeCell ref="AJ3:AJ4"/>
    <mergeCell ref="AL3:AL4"/>
    <mergeCell ref="AE3:AE4"/>
    <mergeCell ref="E6:E23"/>
    <mergeCell ref="O3:X3"/>
    <mergeCell ref="D6:D23"/>
    <mergeCell ref="AD3:AD4"/>
    <mergeCell ref="M3:M4"/>
    <mergeCell ref="E3:E4"/>
    <mergeCell ref="AC3:AC4"/>
    <mergeCell ref="H3:H4"/>
    <mergeCell ref="N3:N4"/>
    <mergeCell ref="B1:AL1"/>
    <mergeCell ref="AB3:AB4"/>
    <mergeCell ref="F6:F23"/>
    <mergeCell ref="I3:I4"/>
    <mergeCell ref="F3:F4"/>
    <mergeCell ref="G3:G4"/>
    <mergeCell ref="Y3:Y4"/>
    <mergeCell ref="D24:D27"/>
    <mergeCell ref="E24:E27"/>
    <mergeCell ref="F24:F27"/>
    <mergeCell ref="AF3:AF4"/>
    <mergeCell ref="D3:D4"/>
    <mergeCell ref="K3:K4"/>
    <mergeCell ref="Z3:Z4"/>
    <mergeCell ref="AA3:AA4"/>
    <mergeCell ref="L3:L4"/>
    <mergeCell ref="J3:J4"/>
    <mergeCell ref="F778:F779"/>
    <mergeCell ref="E778:E779"/>
    <mergeCell ref="D778:D779"/>
    <mergeCell ref="D510:D511"/>
    <mergeCell ref="E510:E511"/>
    <mergeCell ref="F510:F511"/>
    <mergeCell ref="D512:D526"/>
    <mergeCell ref="E512:E526"/>
    <mergeCell ref="F512:F526"/>
    <mergeCell ref="F528:F529"/>
    <mergeCell ref="O715:O716"/>
    <mergeCell ref="P715:P716"/>
    <mergeCell ref="X715:X716"/>
    <mergeCell ref="Q715:Q716"/>
    <mergeCell ref="R715:R716"/>
    <mergeCell ref="S715:S716"/>
    <mergeCell ref="T715:T716"/>
    <mergeCell ref="E666:E667"/>
    <mergeCell ref="F666:F667"/>
    <mergeCell ref="G715:G716"/>
    <mergeCell ref="N715:N716"/>
    <mergeCell ref="D28:D31"/>
    <mergeCell ref="E28:E31"/>
    <mergeCell ref="F28:F31"/>
    <mergeCell ref="D495:D498"/>
    <mergeCell ref="E495:E498"/>
    <mergeCell ref="F495:F498"/>
    <mergeCell ref="F47:F186"/>
    <mergeCell ref="F36:F38"/>
    <mergeCell ref="D326:D332"/>
    <mergeCell ref="E326:E33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2016-10-19T12:10:48Z</dcterms:modified>
  <cp:category/>
  <cp:version/>
  <cp:contentType/>
  <cp:contentStatus/>
</cp:coreProperties>
</file>